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tak\OneDrive\Рабочий стол\ОРБИ\ПРОЧЕЕ\ОТЧЕТЫ ВНУТРЕННИЕ\2022\"/>
    </mc:Choice>
  </mc:AlternateContent>
  <bookViews>
    <workbookView xWindow="-108" yWindow="-108" windowWidth="23256" windowHeight="12576" tabRatio="399"/>
  </bookViews>
  <sheets>
    <sheet name="Отчет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42" i="1" l="1"/>
  <c r="E609" i="1"/>
  <c r="E601" i="1"/>
  <c r="E561" i="1"/>
  <c r="E544" i="1"/>
  <c r="E543" i="1"/>
  <c r="E506" i="1"/>
  <c r="E478" i="1"/>
  <c r="E452" i="1" l="1"/>
  <c r="E430" i="1"/>
  <c r="E356" i="1" l="1"/>
  <c r="E360" i="1"/>
  <c r="E348" i="1"/>
  <c r="E347" i="1"/>
  <c r="D332" i="1"/>
  <c r="D345" i="1"/>
  <c r="D335" i="1"/>
  <c r="D334" i="1"/>
  <c r="E291" i="1"/>
  <c r="E292" i="1"/>
  <c r="E273" i="1"/>
  <c r="E302" i="1"/>
  <c r="D267" i="1"/>
  <c r="E244" i="1" l="1"/>
  <c r="D208" i="1" l="1"/>
  <c r="D197" i="1"/>
  <c r="D645" i="1" s="1"/>
  <c r="E163" i="1" l="1"/>
  <c r="E102" i="1" l="1"/>
  <c r="E96" i="1"/>
  <c r="E90" i="1"/>
  <c r="E57" i="1"/>
  <c r="E46" i="1"/>
  <c r="E36" i="1"/>
  <c r="E645" i="1" s="1"/>
</calcChain>
</file>

<file path=xl/sharedStrings.xml><?xml version="1.0" encoding="utf-8"?>
<sst xmlns="http://schemas.openxmlformats.org/spreadsheetml/2006/main" count="2554" uniqueCount="496">
  <si>
    <t>ОТЧЕТ</t>
  </si>
  <si>
    <t>о поступлениях и целевом использовании средств</t>
  </si>
  <si>
    <t>Срдержание операции</t>
  </si>
  <si>
    <t>Примечание</t>
  </si>
  <si>
    <t>Сумма поступления</t>
  </si>
  <si>
    <t>Сумма расхода</t>
  </si>
  <si>
    <t>Программа</t>
  </si>
  <si>
    <t xml:space="preserve">Поступление на расчетный счет </t>
  </si>
  <si>
    <t>Адресная помощь</t>
  </si>
  <si>
    <t>Адресная помощь: Воронкова Татьяна</t>
  </si>
  <si>
    <t>Адресная помощь: Кошелева Светлана</t>
  </si>
  <si>
    <t>Адресная помощь: Птушкин Федор</t>
  </si>
  <si>
    <t>Уставная деятельность</t>
  </si>
  <si>
    <t>Адресная помощь: Ющенко Михаил</t>
  </si>
  <si>
    <t xml:space="preserve">Добро.Мэйл.РУ </t>
  </si>
  <si>
    <t xml:space="preserve">Сбербанк Он-лайн
</t>
  </si>
  <si>
    <t>ИП Терехина Ольга Валерьевна</t>
  </si>
  <si>
    <t>Оплата по договору от 12.04.2021 за услуги фандрайзинга</t>
  </si>
  <si>
    <t>Адресная помощь: Ковалева Яна</t>
  </si>
  <si>
    <t>ДТСЗН ГОРОДА МОСКВЫ</t>
  </si>
  <si>
    <t>Адресная помощь: Ананьев Андрей</t>
  </si>
  <si>
    <t>КОМУС ООО</t>
  </si>
  <si>
    <t>В Контакте ООО</t>
  </si>
  <si>
    <t>ИНТЕРНЕТ РЕШЕНИЯ ООО</t>
  </si>
  <si>
    <t>РСИЦ АО</t>
  </si>
  <si>
    <t>Ярмарка "КОНЬКОВО" ООО</t>
  </si>
  <si>
    <t>Нужна помощь БФ</t>
  </si>
  <si>
    <t>ИП Юрчик Артем Евгеньевич</t>
  </si>
  <si>
    <t>Адресная помощь: Земляков Даниил</t>
  </si>
  <si>
    <t>Комиссия банка</t>
  </si>
  <si>
    <t>ИП Почкин Виктор Васильевич</t>
  </si>
  <si>
    <t>ВымпелКом ОАО</t>
  </si>
  <si>
    <t>Адресная помощь: Ваганов Денис</t>
  </si>
  <si>
    <t>Адресная помощь: Шлапак Тимофей</t>
  </si>
  <si>
    <t>Белый софт ООО</t>
  </si>
  <si>
    <t>КОМФЕР ООО</t>
  </si>
  <si>
    <t>ПЬЮР ПЕРФОМАНС РАША ООО</t>
  </si>
  <si>
    <t>Румянцево ООО</t>
  </si>
  <si>
    <t>АЛДИ ООО</t>
  </si>
  <si>
    <t>ПРОФ-МЕД ООО</t>
  </si>
  <si>
    <t>ИП Носков Денис Константинович</t>
  </si>
  <si>
    <t xml:space="preserve">Пополнение лицевого счета </t>
  </si>
  <si>
    <t>ХЭДХАНТЕР ООО</t>
  </si>
  <si>
    <t>Нескучный город ООО</t>
  </si>
  <si>
    <t>ИНТЕРФАКС АО</t>
  </si>
  <si>
    <t>Оплата по договору ГПХ от 01.02.2021г. за консультирование по вопросам профилактики инсульта</t>
  </si>
  <si>
    <t>ООО "АУДИТОРСКАЯ ФИРМА "СОФИЯ"</t>
  </si>
  <si>
    <t xml:space="preserve">Оплата по договору № 516107338 за услуги связи </t>
  </si>
  <si>
    <t>Сотрудники Фонда ОРБИ</t>
  </si>
  <si>
    <t>Meet for charity</t>
  </si>
  <si>
    <t xml:space="preserve">Оплата по договору ГПХ от 01.01.2021г. за услуги СММ </t>
  </si>
  <si>
    <t>Гугл ООО</t>
  </si>
  <si>
    <t>ИП Губанов Виктор Николаевич</t>
  </si>
  <si>
    <t>Обороты за период</t>
  </si>
  <si>
    <t>Горячая линия</t>
  </si>
  <si>
    <t>Помощь профильным учреждениям</t>
  </si>
  <si>
    <t>Месяц</t>
  </si>
  <si>
    <t>Январь</t>
  </si>
  <si>
    <t>QR-код</t>
  </si>
  <si>
    <t xml:space="preserve">Сайт MOS.RU </t>
  </si>
  <si>
    <t>Сайт Фонда ОРБИ</t>
  </si>
  <si>
    <t>Банк ВТБ</t>
  </si>
  <si>
    <t>КИВИ БАНК</t>
  </si>
  <si>
    <t>Физ.лица</t>
  </si>
  <si>
    <t>ФГБУН НЦБМТ ФМБА</t>
  </si>
  <si>
    <t xml:space="preserve">Сбербанк 
</t>
  </si>
  <si>
    <t>Оплата по Договору ГПХ от 01.01.2022 за консультации на Горячей линии</t>
  </si>
  <si>
    <t>Приглашенные специалисты</t>
  </si>
  <si>
    <t>Налоги и страховые взносы за январь</t>
  </si>
  <si>
    <t>ФНС, ПФР, ФОМС, ФСС</t>
  </si>
  <si>
    <t>Компенсация по Авансовому отчету №01</t>
  </si>
  <si>
    <t>Оплата по Договорам ГПХ за проведение обучающего курса по теме "Оценка баланса и работа с равновесием в неврологической практике" в г.Нижний Новгород</t>
  </si>
  <si>
    <t xml:space="preserve">Оплата по Счету№1196662 от 20.01.2022г. за оборудование для  эргокомнаты </t>
  </si>
  <si>
    <t xml:space="preserve">Оплата  по договору №470/2016 от 26.10.2016г. за выполнение программы по обработке обращений  на "Горячую линию" за декабрь2021г. </t>
  </si>
  <si>
    <t>АНО "СЛУЖБА "ЯСНОЕ УТРО"</t>
  </si>
  <si>
    <t>Оплата по Счету №17 от 13.01.2022г. за услуги доступа к сервису и техподдержке по Договору №07Т/20 от 06.04.2020г. с октября 2021 по февраль 2021г.</t>
  </si>
  <si>
    <t xml:space="preserve">ВымпелКом </t>
  </si>
  <si>
    <t xml:space="preserve">Оплата по Счет-оферте №32,5ЭВ 24/22 от 14.12.2021 за доступ к электронному журналу (январь-декабрь 2022г.) </t>
  </si>
  <si>
    <t xml:space="preserve">ИЗДАТЕЛЬСТВО "ГЛАВНАЯ КНИГА ООО
</t>
  </si>
  <si>
    <t xml:space="preserve">Оплата по Счет-оферте №89861280-0001 от 26.01.2022г. за хозтовары </t>
  </si>
  <si>
    <t xml:space="preserve">Оплата по договору Счет №10011599 от 21.01.2022 за хозтовары </t>
  </si>
  <si>
    <t xml:space="preserve">Оплата по Счетe №10011599 от 21.01.2022 за оборудование эргокомнаты </t>
  </si>
  <si>
    <t xml:space="preserve">ИП Томилина Светлана Михайловна
</t>
  </si>
  <si>
    <t xml:space="preserve">Оплата по Счету №А063 от 13.01.2022 за корректировку, рерайт текстов </t>
  </si>
  <si>
    <t>Оплата по Счету №2 от 23.12.2021г. за кейтеринг в рамках проведения благотворительного мероприятия</t>
  </si>
  <si>
    <t>ЛЕХАИМ БЕЙКЕРИ ООО</t>
  </si>
  <si>
    <t xml:space="preserve">Оплата по Счетe №0001/22 от 26.01.2022г. за книги "Дисграфия у детей и взрослых.Логопедические технологии" </t>
  </si>
  <si>
    <t>ЛОГОМАГ ООО</t>
  </si>
  <si>
    <t xml:space="preserve">МАНГО ТЕЛЕКОМ ООО
</t>
  </si>
  <si>
    <t xml:space="preserve">Оплата по счету №ММС#201008850г. от 19.01.2022 за телекоммуникационные услуги в рамках прораммы "Горячая линия" </t>
  </si>
  <si>
    <t xml:space="preserve">Оплата по Счету №ЦБ-6034 от 20.01.2022г. за оборудование для  эргокомнаты </t>
  </si>
  <si>
    <t xml:space="preserve">МЕД - МАГАЗИН ООО
</t>
  </si>
  <si>
    <t>Оплата по Счету №197 от 20.01.2022г. за оборудование для  эргокомнаты</t>
  </si>
  <si>
    <t>Оплата по Счету №311221-003 от 31.12.2021г. за услуги по заведению, сопровождению, мониторингу и оптимизации рекламных кампаний Заказчика на площадках в сети интернет</t>
  </si>
  <si>
    <t xml:space="preserve">Оплата по Счету №311221-004 от 31.12.2021г. за услуги по заведению, сопровождению, мониторингу и оптимизации рекламных кампаний Заказчика в поисковых </t>
  </si>
  <si>
    <t>Оплата по Счету №НБА01260196 от 26.01.2022г. за доставку оборудования для эргокомнаты в г.Новосибирск</t>
  </si>
  <si>
    <t>ПЭК ООО</t>
  </si>
  <si>
    <t>Оплата по Счету №128 от 01.01.2022г за услуги по доставке материалов</t>
  </si>
  <si>
    <t>Оплата по Счету №19283 от 31.12.2021г за услуги по доставке материалов</t>
  </si>
  <si>
    <t>Февраль</t>
  </si>
  <si>
    <t>Фонд президентских грантов</t>
  </si>
  <si>
    <t>РНКО Единая касса (SMS)</t>
  </si>
  <si>
    <t>Код Добра БФ</t>
  </si>
  <si>
    <t>Сбербанк</t>
  </si>
  <si>
    <t xml:space="preserve">Возмещение по Авансовому отчету №2 от 03.02.2022 </t>
  </si>
  <si>
    <t xml:space="preserve">Возмещение по Авансовому отчету №06 от 03.02.2022 </t>
  </si>
  <si>
    <t xml:space="preserve">Возмещение по Авансовому отчету №04 от 03.02.2022 </t>
  </si>
  <si>
    <t xml:space="preserve">Возмещение по Авансовому отчету №05 от 03.02.2022 </t>
  </si>
  <si>
    <t xml:space="preserve">Возмещение по Авансовому отчету №03 от 03.02.2022 </t>
  </si>
  <si>
    <t xml:space="preserve">Возмещение по Авансовому отчету №07 от 07.02.2022 </t>
  </si>
  <si>
    <t>Выдано под отчет на оплату взноса в WSO</t>
  </si>
  <si>
    <t>Возиещение по Авансовому отчету №10 от 21.02.2022</t>
  </si>
  <si>
    <t>Профилактика</t>
  </si>
  <si>
    <t>Оплата по Договору ГПХ от 01.01.2022 за проведение консультаций на Горячей Линии</t>
  </si>
  <si>
    <t>Оплата по договору ГПХ от 04.02.2021г. за монтаж роликов в рамках гранта "Спортсмены повседневности"</t>
  </si>
  <si>
    <t>Списание с расчетного счета 0000-000191 от 24.02.2022 12:00:15
Оплата по Счету №1079159110 от 21.02.2022г за рекламно-информационные услуги  в рамакх программы "Спортсмены повседневности" Идентификатор клиента 841</t>
  </si>
  <si>
    <t>Гугл ООО
Счет №1077102753 от 16.04.2020г. (реклама)
Списание с расчетного счета 0000-000191 от 24.02.2022 12:00:15</t>
  </si>
  <si>
    <t>Оплата по Счет-оферте №2293352502 от 07.02.2022 за лицензию на право использования СКЗИ "КриптоПро CSP " версии 5.0 на одном рабочем месте</t>
  </si>
  <si>
    <t xml:space="preserve">АО "ПФ "СКБ КОНТУР"
</t>
  </si>
  <si>
    <t>Оплата по счету  №116858382 от 01.02.2022г. за размещение рекламно-информационных материалов в социальной сети Вконтакте</t>
  </si>
  <si>
    <t>Оплата по договору № 516107338 за услуги связи2022</t>
  </si>
  <si>
    <t>Оплата по Счету №1079084183 от 03.02.2022г за рекламно-информационные услуги  в рамакх программы "Спортсмены повседневности"</t>
  </si>
  <si>
    <t xml:space="preserve">Возмещение стоимости коммунальных и эксплуатационых услуг за декабрь 2021г. по Договору№ 21 от 13.05.2021г. </t>
  </si>
  <si>
    <t xml:space="preserve">Оплата по Счету №С2022-01-22503 от 18.02.2022г за размещение сообщения №11225005 в ЕФРСФДЮЛ </t>
  </si>
  <si>
    <t xml:space="preserve">Оплата по Счету №01022022/1 от 01.02.2022г. за техническую поддержку сайта в рамках проекта "Спортсметы повседневности" </t>
  </si>
  <si>
    <t>Оплата по договору б/н от 22.12.2021 за услуги СММ</t>
  </si>
  <si>
    <t>ИП Кузнецова Екатерина Борисовна</t>
  </si>
  <si>
    <t xml:space="preserve">Частичная оплата по договору Договор №С-01 от 01.02.2022 за проведение стратегической мастерской </t>
  </si>
  <si>
    <t>ИП Мисюрев Андрей Константинович</t>
  </si>
  <si>
    <t>Оплата по Счету №01809 от 22.02.2022 г. за хозтовары</t>
  </si>
  <si>
    <t xml:space="preserve">Оплата  по Приложению 5 к Договору №21/09-01 от 13.09.2021г. за создание дизайн-макетов </t>
  </si>
  <si>
    <t xml:space="preserve">Оплата  по Приложению 6 к Договору №21/09-01 от 13.09.2021г. за создание дизайн-макетов </t>
  </si>
  <si>
    <t xml:space="preserve">Оплата по счету №OVT/1380828/38465225 от 01.02.2022г. за канцтовары, хозтовары </t>
  </si>
  <si>
    <t xml:space="preserve">Оплата по Счетe №24 от 03.02.2022г. за оборудование для эргокомнаты </t>
  </si>
  <si>
    <t xml:space="preserve">Оплата по договору №07-02-2022 от 07.02.2022 за консультации по фандрайзингу </t>
  </si>
  <si>
    <t xml:space="preserve">Оплата по счету №ММС#202017475 от 07.02.2022 за телекоммуникационные услуги в рамках прораммы "Горячая линия" </t>
  </si>
  <si>
    <t xml:space="preserve">Оплата по счету №ММС#202023590 от 17.02.2022 за телекоммуникационные услуги в рамках прораммы "Горячая линия" </t>
  </si>
  <si>
    <t xml:space="preserve">Оплата по счету №ММС#202029149 от 28.02.2022 за телекоммуникационные услуги в рамках прораммы "Горячая линия" </t>
  </si>
  <si>
    <t>Оплата по счету №1 от 01.02.2022г.  за программу реабилитации для подопечной Ковалевой Я.</t>
  </si>
  <si>
    <t xml:space="preserve">МЕДПРОФЦЕНТР ООО
</t>
  </si>
  <si>
    <t xml:space="preserve">Предварительная оплата по договору №18/21 от 08.11.2021г. на проведение аудиторской проверки за 2021 год. </t>
  </si>
  <si>
    <t xml:space="preserve">Оплата по Счетe №167 от 02.02.2022г. за оборудование для эргокомнаты </t>
  </si>
  <si>
    <t xml:space="preserve">ООО "Дом Спорта"
</t>
  </si>
  <si>
    <t xml:space="preserve">Возврат остатка неиспользованных средств по договору №21-1-018343 </t>
  </si>
  <si>
    <t>Оплата по Счету №280222-001 от 28.02.2022г. за услуги по заведению, сопровождению, мониторингу и оптимизации рекламных кампаний Заказчика на площадках интернет</t>
  </si>
  <si>
    <t>Оплата по Счету №280222-002 от 28.02.2022г. за услуги по заведению, сопровождению, мониторингу и оптимизации рекламных кампаний Заказчика в поисковых</t>
  </si>
  <si>
    <t>Оплата по Счету №310122-001 от 31.01.2022г. за услуги по заведению, сопровождению, мониторингу и оптимизации рекламных кампаний Заказчика на площадках интернет</t>
  </si>
  <si>
    <t>Оплата по Счету №310122--002 от 31.01.202г. за услуги по заведению, сопровождению, мониторингу и оптимизации рекламных кампаний Заказчика в поисковых</t>
  </si>
  <si>
    <t xml:space="preserve">Оплата по счету  №3907939-2431159/NIC-D  от  22.02.2022г. Поролнение лицевого счета </t>
  </si>
  <si>
    <t xml:space="preserve">Оплата по Счету №850 от 01.01.2022г за услуги по доставке материалов </t>
  </si>
  <si>
    <t xml:space="preserve">Оплата по счету №159436 от14.01.2022г.  за медицинские услуги по реабилитации подопечного Землякова Даниила Сергеевича </t>
  </si>
  <si>
    <t>ТРИ СЕСТРЫ</t>
  </si>
  <si>
    <t xml:space="preserve">Оплата по счету №180313 от14.01.2022г.  за медицинские услуги по реабилитации подопечного Ананьева Андрея Васильевича </t>
  </si>
  <si>
    <t xml:space="preserve">Оплата по счету №180361 от 19.01.2022г.  за медицинские услуги по реабилитации подопечного Птушкина Федора Михайловича </t>
  </si>
  <si>
    <t>Оплата по краткосрочному договору аренды №1 от 02.01.2022г.</t>
  </si>
  <si>
    <t>помощь профильным учреждениям</t>
  </si>
  <si>
    <t>Спортсмены повседневности</t>
  </si>
  <si>
    <t>Март</t>
  </si>
  <si>
    <t>ИП Джабраилов Н.Х.</t>
  </si>
  <si>
    <t>ОЗОН-Забота</t>
  </si>
  <si>
    <t>Сбербанк РФ</t>
  </si>
  <si>
    <t>Налоги и страховые взносы за февраль</t>
  </si>
  <si>
    <t xml:space="preserve">Оплата  по договору №470/2016 от 26.10.2016г. за выполнение программы по обработке обращений  на "Горячую линию" за февраль 2022г. </t>
  </si>
  <si>
    <t>Оплата  по договору №470/2016 от 26.10.2016г. за выполнение программы по обработке обращений  на "Горячую линию" за январь 2022,г.</t>
  </si>
  <si>
    <t xml:space="preserve">Оплата по счет-оферте №УТ-4020 от 01.03.2022г. за право использования програмного продукта "Астрал-Отчетность" </t>
  </si>
  <si>
    <t>Астрал-Софт</t>
  </si>
  <si>
    <t>Оплата по договору №1 от 10.03.2022г. за фотосъемку мероприятия</t>
  </si>
  <si>
    <t>Оплата по договору № 516107338 за услуги связи</t>
  </si>
  <si>
    <t xml:space="preserve">Возмещение по Авансовому отчету №08 от 14.03.2022 (организация и проведение семинара в г.Новосибирск) </t>
  </si>
  <si>
    <t>Возмещение стоимости коммунальных и эксплуатационых услуг за январь2022г. по Договору№ 21 от 13.05.2021г.</t>
  </si>
  <si>
    <t>Возмещение стоимости коммунальных и эксплуатационых услуг за февраль 2022г. по Договору№ 21 от 13.05.2021г</t>
  </si>
  <si>
    <t>ИП Мисюрев А.К.</t>
  </si>
  <si>
    <t>ИП Юрчик А.Е.</t>
  </si>
  <si>
    <t>Стройком-1 ООО</t>
  </si>
  <si>
    <t xml:space="preserve">Оплата по Счет-оферте №89861280-0003 от 03.03.2022г. за хозтовары </t>
  </si>
  <si>
    <t>Возмещение расходов по договору №С-01 от 01.02.2022 за проведение стратегической мастерской по разработки стратегии для привлечения , убеждения и подд</t>
  </si>
  <si>
    <t xml:space="preserve">Оплата по Счету №А102 от 28.02.2022 за корректировку, рерайт текстов </t>
  </si>
  <si>
    <t xml:space="preserve">Оплата по Договору ГПХ от 01.02.2022 за проведение консультаций на Горячей Линии </t>
  </si>
  <si>
    <t>Оплата по договору ГПХ от 01.02.2022г. за консультирование по вопросам профилактики инсульта</t>
  </si>
  <si>
    <t xml:space="preserve">Оплата по счету №ММС#203013527 от 25.03.2022 за телекоммуникационные услуги в рамках прораммы "Горячая линия" </t>
  </si>
  <si>
    <t xml:space="preserve">Оплата по договору №100421 от 01.04.2021г. за услуги по тех.обслуживанию и ремонту системы пожарной и охранной сигнализации за январь-февраль 2022г. </t>
  </si>
  <si>
    <t>Оплата по договору №100421 от 01.04.2021г. за услуги по тех.обслуживанию и ремонту системы пожарной и охранной сигнализации за апрель-декабрь 2021г.</t>
  </si>
  <si>
    <t xml:space="preserve">Оплата по Договору ГПХ от 09.03.2022г. за проведение семинара в г.Новосибирск </t>
  </si>
  <si>
    <t xml:space="preserve">Оплата по Договору ГПХ от 09.03.2022г. за проведение семинара в г.Новосибирск (компенсация проезда) </t>
  </si>
  <si>
    <t>Оплата по Договору ГПХ от 01.02.2022 за проведение консультаций на Горячей Линии</t>
  </si>
  <si>
    <t xml:space="preserve">Оплата по договору от 12.04.2021 за услуги </t>
  </si>
  <si>
    <t>Оплата по счету  №3930226-2431159/NIC-D  от  22.02.2022г. Поролнение лицевого счета</t>
  </si>
  <si>
    <t>Честная игра ООО</t>
  </si>
  <si>
    <t>ЭКОТЕХПРОМ ГУП</t>
  </si>
  <si>
    <t>Оплата по Счету №2980 от 28.02.2022г за услуги по доставке материалов</t>
  </si>
  <si>
    <t>Оплата по счету №2 от 03.03.2022г. запояса для перемещения, размер L (Эргокомната в г.Новосибирск)</t>
  </si>
  <si>
    <t>Возмещение по Авансовому отчету №08 от 14.03.2022</t>
  </si>
  <si>
    <t xml:space="preserve">Оплата по Счету №ЗАО-0006046 от 28.02.2022 за услуги по вывозу отходов </t>
  </si>
  <si>
    <t xml:space="preserve">Оплата по краткосрочному договору аренды №1 от 02.01.2022г. </t>
  </si>
  <si>
    <t>Апрель</t>
  </si>
  <si>
    <t>Адресная помощь: Голунова Людмила</t>
  </si>
  <si>
    <t>Адресная помощь: Комраков Сергей</t>
  </si>
  <si>
    <t>Адресная помощь: Макареевичева Анна</t>
  </si>
  <si>
    <t>Адресная помощь: Муратшин Рашит</t>
  </si>
  <si>
    <t>ИП Линович Е.С.</t>
  </si>
  <si>
    <t>БФ Тимченко</t>
  </si>
  <si>
    <t>Платформа TOOBA</t>
  </si>
  <si>
    <t>Шефшоуз ООО</t>
  </si>
  <si>
    <t>Оплата по Счету №ЗАО-0012853 от 31.03.2022 за услуги по вывозу отходов</t>
  </si>
  <si>
    <t>Оплата по Счету №4390 от 31.03.2022г за услуги по доставке материалов</t>
  </si>
  <si>
    <t>Оплата по счету №ММС#204012998 от 25.04.2022 за телекоммуникационные услуги</t>
  </si>
  <si>
    <t>Нетология ООО</t>
  </si>
  <si>
    <t xml:space="preserve">Оплата по Счету №13056 от 29.04.2022г. за оказание образовательных услуг по теме "Коммьюнити-менеджмент: эффективная работа с сообществом" </t>
  </si>
  <si>
    <t>Новосистем ООО</t>
  </si>
  <si>
    <t xml:space="preserve">Оплата по Счету №1854ГП от 04.04.2022г. Гарантийный платеж по лицевому счету №ЛСЧ867640 </t>
  </si>
  <si>
    <t>Оплата по Счету №310322-003 от 31.03.2022г.. за услуги по заведению, сопровождению, мониторингу и оптимизации рекламных кампаний Заказчика на площадках интернет</t>
  </si>
  <si>
    <t>Оплата по Счету  №310322-004 от 31.03.2022г. за услуги по заведению, сопровождению, мониторингу и оптимизации рекламных кампаний Заказчика на площадка</t>
  </si>
  <si>
    <t xml:space="preserve">Оплата по счету  №3958086-2431159/NIC-D  от  19.04.2022г. Поролнение лицевого счета </t>
  </si>
  <si>
    <t>ТРИ СЕСТРЫ Реабилитационный центр</t>
  </si>
  <si>
    <t xml:space="preserve">Оплата по счету №181534 от 19.04.2022г.  за медицинские услуги по реабилитации подопечной Воронковой Татьяны Васильевны </t>
  </si>
  <si>
    <t xml:space="preserve">Оплата по счету №№181539 от 20.04.2022г.  за медицинские услуги по реабилитации подопечной Кошелевой Светланы Борисовны </t>
  </si>
  <si>
    <t>Оплата по счету №04 от 05.04.2022г. запояса для перемещения, размер L</t>
  </si>
  <si>
    <t xml:space="preserve">Оплата  по договору №470/2016 от 26.10.2016г. за выполнение программы по обработке обращений  на "Горячую линию" за март 2022г. </t>
  </si>
  <si>
    <t xml:space="preserve">Возмещение стоимости коммунальных и эксплуатационых услуг за март 2022г. по Договору№ 21 от 13.05.2021г. </t>
  </si>
  <si>
    <t xml:space="preserve">Оплата по счету  №17859764 от 13.04.2022г. за размещение рекламно-информационных материалов в социальной сети ВКонтакте </t>
  </si>
  <si>
    <t xml:space="preserve">Оплата по договору  №20-01-СЗ от 04.05.2020г. за создание макетов </t>
  </si>
  <si>
    <t xml:space="preserve">Оплата по договору  №20-01-СЗ от 04.05.2020г. за верстку презентаций к обучающим курсам по восстановлению </t>
  </si>
  <si>
    <t xml:space="preserve">Оплата по Договору ГПХ от 07.04.2022 за проведение консультаций на Горячей Линии </t>
  </si>
  <si>
    <t xml:space="preserve">Оплата по Договору ГПХ от 01.04.2022 за видеозапись и монтаж обучающего видео </t>
  </si>
  <si>
    <t>Под отчет на организацию и проведение семинаров в г.Сургут</t>
  </si>
  <si>
    <t xml:space="preserve">Возмещение по Авансовому отчету №10 от 05.04.2022 (расходы в рамках программы "Помощь профильным учреждениям) </t>
  </si>
  <si>
    <t>ИП Губанов В.Н.</t>
  </si>
  <si>
    <t>ИП Носков Д.К.</t>
  </si>
  <si>
    <t>Оплата по Счету №813440861 от 26.04.2022г. за техническую поддержку работоспособности сайта</t>
  </si>
  <si>
    <t>Оплата по Счету №02117 от 15.04.2022г. за кофе в офис фонда</t>
  </si>
  <si>
    <t>Май</t>
  </si>
  <si>
    <t>Ипсен ООО</t>
  </si>
  <si>
    <t>Сбербанк.Вместе</t>
  </si>
  <si>
    <t>Пополнение лицевого счета</t>
  </si>
  <si>
    <t xml:space="preserve">Оплата по договору от 06.04.2022г. за услуги по редактированию и наполнению сайта Фонда ОРБИ </t>
  </si>
  <si>
    <t>ТРП ООО</t>
  </si>
  <si>
    <t xml:space="preserve">Оплата по Счету №590 от 27.05.2022г. за изготовление бирок в рамках проведения благотворительного мероприятия </t>
  </si>
  <si>
    <t xml:space="preserve">Оплата по счету №№181899 от 17.05.2022г.  за медицинские услуги по реабилитации подопечного Муратшина Р.Ф. </t>
  </si>
  <si>
    <t>Оплата по Счету №5852 от 30.04.2022г за услуги по доставке</t>
  </si>
  <si>
    <t>Оплата по Счету №310322-003 от 31.03.2022г.. за услуги по заведению, сопровождению, мониторингу и оптимизации рекламных кампаний Заказчика в поисковой системе Яндекс</t>
  </si>
  <si>
    <t>Оплата по Счету  №300422-002 от 30.04.2022г. за услуги по заведению, сопровождению, мониторингу и оптимизации рекламных кампаний Заказчика в соцсетях</t>
  </si>
  <si>
    <t>НП МЦ "ЗДОРОВОЕ ДЕТСТВО"</t>
  </si>
  <si>
    <t>Оплата по Счету №2055 от 27.12.2021г. за лечение подопечной Русиновой М.М.</t>
  </si>
  <si>
    <t>Оплата по Счету №2341 от 05.05.2022г. за лечение подопечной Русиновой М.М.</t>
  </si>
  <si>
    <t>Адресная помощь: Русинова Мирослава</t>
  </si>
  <si>
    <t xml:space="preserve">Оплата по Счету №58665 от 30.04.2022г. Абонентская плата за апрель по Договору №ЕД22088990 от 01.04.2022г. 2022 </t>
  </si>
  <si>
    <t xml:space="preserve">Оплата по Счету №RT8002022.00-9234 от 30.04.2022г. Услуги ИСС по Договору №RT80022088990 от 01.04.2022г. за апрель 2022г. </t>
  </si>
  <si>
    <t>Оплата по Счету №КМ220006894 от 30.04.2022г. Простая лицензия на ПО CoMagic за апрель по лицензионному договору-оферте №КМ22088990 от 01.04.2022г.</t>
  </si>
  <si>
    <t>АКВАМАРИН ЛЮКС</t>
  </si>
  <si>
    <t xml:space="preserve">Оплата по Счету №1973522 от 05.05.2022г. за проживание в Сургут медицинских специалистов с 09.05.2022 по 14.05.2022 </t>
  </si>
  <si>
    <t>О'КЕЙ ООО</t>
  </si>
  <si>
    <t>Оплата по Счету №942/2022 от 11.05.2022г. за размещение РИМ в газете "Московский Комсомолец" 20.05.22г.</t>
  </si>
  <si>
    <t xml:space="preserve">Оплата по Счету №943/2022 от 11.05.2022г. за размещение РИМ в газете "Московский Комсомолец" 18.05.22г. </t>
  </si>
  <si>
    <t xml:space="preserve">Оплата по счету №ММС#205011051 от 23.05.2022 за телекоммуникационные услуги в рамках прораммы "Горячая линия" </t>
  </si>
  <si>
    <t xml:space="preserve">Оплата по счету №OVT/1380828/40098082 от 26.05.2022г. за канцтовары, хозтовары </t>
  </si>
  <si>
    <t>Оплата по Счету №2237825089 от 12.05.2022г. за техническую поддержку работоспособности сайта</t>
  </si>
  <si>
    <t>ИП Терехина О.В.</t>
  </si>
  <si>
    <t xml:space="preserve">Оплата  по Приложению 7 к Договору №21/09-01 от 13.09.2021г. за создание баннеров </t>
  </si>
  <si>
    <t>Оплата  по Приложению 11 к Договору №21/09-01 от 13.09.2021г.</t>
  </si>
  <si>
    <t>Оплата  по Приложению 10 к Договору №21/09-01 от 13.09.2021г.</t>
  </si>
  <si>
    <t>Оплата  по Приложению 7 к Договору №21/09-01 от 13.09.2021г. за создание баннеров по вх.д. 423 от 27.05.2022</t>
  </si>
  <si>
    <t xml:space="preserve">Оплата  по Приложению 8 к Договору №21/09-01 от 13.09.2021г. за создание баннеров </t>
  </si>
  <si>
    <t>Возмещение стоимости коммунальных и эксплуатационых услуг за апрель 2022г. по Договору№ 21 от 13.05.2021г.</t>
  </si>
  <si>
    <t xml:space="preserve">Оплата по счету  №18422638 от 18.05.2022г. за размещение рекламно-информационных материалов в социальной сети ВКонтакте </t>
  </si>
  <si>
    <t>Оплата по счету  №18438113 от 19.05.2022г. за размещение рекламно-информационных материалов в социальной сети Вконтакте</t>
  </si>
  <si>
    <t>Формула ИТ</t>
  </si>
  <si>
    <t>Июнь</t>
  </si>
  <si>
    <t>Оплата по Счету №012/00000009323 от 13.04.2022г. за ПО 1С:Договоры 8 ПРОФ</t>
  </si>
  <si>
    <t xml:space="preserve">Оплата по Счету №012/00000009324 от 13.04.2022г. за неисключительные права на использование программных продуктов 1С:Комплект поддержки </t>
  </si>
  <si>
    <t xml:space="preserve">Оплата по Договору ГПХ от 01.05.2022 за курс лекция в г.Сургут </t>
  </si>
  <si>
    <t>Оплата по Договору ГПХ от 01.05.2022 за курс лекция в г.Сургут</t>
  </si>
  <si>
    <t xml:space="preserve">Оплата по Договору ГПХ от 01.02.2022 за проведение консультаций на Горячей Линии в рамках акции "Дни  кардиолога" </t>
  </si>
  <si>
    <t>Компенсация расходов на интернет по Авансовому отчету</t>
  </si>
  <si>
    <t>Компенсация расходов на юнисендер по Авансовому отчету</t>
  </si>
  <si>
    <t>Физ.лица на р/сч</t>
  </si>
  <si>
    <t>Июль</t>
  </si>
  <si>
    <t>Институт общественного мнения "Анкетолог</t>
  </si>
  <si>
    <t>Таймпэд</t>
  </si>
  <si>
    <t>Пожертвования, собранные на благотворительной распродаже</t>
  </si>
  <si>
    <t>Байер ЗАО</t>
  </si>
  <si>
    <t>Ю-мани</t>
  </si>
  <si>
    <t xml:space="preserve">Перечисление заработной платы </t>
  </si>
  <si>
    <t>Перечисление заработной платы</t>
  </si>
  <si>
    <t>ПФ "СКБ КОНТУР" АО</t>
  </si>
  <si>
    <t xml:space="preserve">Оплата по Счет-оферте №22931720553 от 27.06.2022г. за право использования программы "Контур.Диадок" </t>
  </si>
  <si>
    <t xml:space="preserve">Оплата по счету  №18654944 от 02.06.2022г. за размещение рекламно-информационных материалов в социальной сети ВКонтакте </t>
  </si>
  <si>
    <t>Оплата по договору Счет №ТТ-4600199-220621/1422 от 21.06.2022 за размещение рекламно-информационных материалов Заказчика</t>
  </si>
  <si>
    <t>Оплата по договору от 16.06.2022г. за услуги по организации и проведению благотворительного мероприятия Без налога (НДС) по вх.д. 520 от 17.06.2022</t>
  </si>
  <si>
    <t xml:space="preserve">Оплата по договору  №20-01-СЗ от 04.05.2020г. за создание макетов для благотворительной игры, Годового отчета Фонда ОРБИ </t>
  </si>
  <si>
    <t>Оплата по Счет-договору №96 от 31.05.2022г. за организацию и обеспечение соблюдения режима безопасности в рамках проведения благотворительного мероприятия</t>
  </si>
  <si>
    <t>ИП Баранникова М.В.</t>
  </si>
  <si>
    <t xml:space="preserve">Оплата по Счету №234239729 от 02.06.2022г. за техническую поддержку работоспособности сайта </t>
  </si>
  <si>
    <t xml:space="preserve">Оплата по Счету №45 от 07.06.2022 г. за аренду, монтаж и демонтаж осветительного оборудования  в рамках проведения благотворительного мероприятия </t>
  </si>
  <si>
    <t>ИП Замолуев О.В.</t>
  </si>
  <si>
    <t xml:space="preserve">Оплата по счету №ЦБ-1237 от 14.06.2022г. за лечение и реабилитацию подопечного Ющенко М.Я. </t>
  </si>
  <si>
    <t>ИП Казаченко Д.В.</t>
  </si>
  <si>
    <t xml:space="preserve">Оплата по Счету №47 от 09.06.2022 за транспортные услуги в рамках подготовки и проведения благотворительного мероприятия </t>
  </si>
  <si>
    <t>ИП Обушный С.А.</t>
  </si>
  <si>
    <t xml:space="preserve">Оплата по счету №ММС#206026034 от 21.06..2022 за телекоммуникационные услуги в рамках прораммы "Горячая линия" </t>
  </si>
  <si>
    <t xml:space="preserve">Оплата по договору от 16.06.2022г. за услуги по фотосъемке на благотворительном мероприятии </t>
  </si>
  <si>
    <t xml:space="preserve">Оплата по Счету №73280 от 31.05.2022г. Абонентская плата за май по Договору №ЕД22088990 от 01.04.2022г. 2022 </t>
  </si>
  <si>
    <t xml:space="preserve">Оплата по Счету №RT8002022.00-11525 от 31.05.2022 г. Услуги ИСС по Договору №RT80022088990 от 01.04.2022г. за май 2022г. </t>
  </si>
  <si>
    <t xml:space="preserve">Оплата по Счету №КМКМ220008550 от 31.05.2022 г. Простая лицензия на ПО CoMagic за майпо лицензионному договору-оферте №КМ22088990 от 01.04.2022г. </t>
  </si>
  <si>
    <t>Оплата по Счету  №310522-001 от 31.05.2022г. за услуги по заведению, сопровождению, мониторингу и оптимизации рекламных кампаний Заказчика на площадках интернет</t>
  </si>
  <si>
    <t>Оплата по Счету  №310522-002 от 31.05.2022г. за услуги по заведению, сопровождению, мониторингу и оптимизации рекламных кампаний Заказчика в поисковой системе яндекс</t>
  </si>
  <si>
    <t xml:space="preserve">Оплата по счету  №4009128-2431159/NIC-D  от  21.06.2022г. Поролнение лицевого счета </t>
  </si>
  <si>
    <t xml:space="preserve">Оплата по Счету №7792 от 07.06.2022г за услуги по доставке </t>
  </si>
  <si>
    <t xml:space="preserve">Оплата по за услуги Приложению 4 по производству баннеров и видео </t>
  </si>
  <si>
    <t>СЛАВА ГРУПП ООО</t>
  </si>
  <si>
    <t xml:space="preserve">Оплата по договору от 16.06.2022г. за услуги по организации и проведению благотворительного мероприятия </t>
  </si>
  <si>
    <t xml:space="preserve">Оплата по счету №№181899 от 29.06.2022г.  за медицинские услуги по реабилитации подопечного Муратшина Р.Ф. </t>
  </si>
  <si>
    <t>Оплата по счету №№182254 от 10.06.2022г.  за медицинские услуги по реабилитации подопечной Киричек Е.Ю.</t>
  </si>
  <si>
    <t xml:space="preserve">Оплата по счету №№182500 от 29.06.2022г.  за медицинские услуги по реабилитации подопечного Комракова С.А. </t>
  </si>
  <si>
    <t xml:space="preserve">Оплата по Счету №606 от 31.05.2022г. доплата за изготовление бирок в рамках проведения благотворительного мероприятия </t>
  </si>
  <si>
    <t xml:space="preserve">Оплата по Счету №06 от 10.06.2022 за услуги по декоративному оформлению фотозоны в рамках проведения благотворительного мероприятия </t>
  </si>
  <si>
    <t xml:space="preserve">Оплата по договору авиторского заказа от 05.05.202г. за создание макетов для соцсетей </t>
  </si>
  <si>
    <t>Оплата работ по договору ГПХ за проведение консультаций на Горячей линии</t>
  </si>
  <si>
    <t>Адресная помощь: Киричек Елена</t>
  </si>
  <si>
    <t>Фонд ВЦИОМ</t>
  </si>
  <si>
    <t>Стокманн АО</t>
  </si>
  <si>
    <t>Фонд Тимченко</t>
  </si>
  <si>
    <t>СМС сервис ООО</t>
  </si>
  <si>
    <t>Пожертвования, собранные на распродаже</t>
  </si>
  <si>
    <t>Налоги и страховые взносы за май</t>
  </si>
  <si>
    <t>Перечисление заработной платы за июнь</t>
  </si>
  <si>
    <t>Перечисление аванса за июль</t>
  </si>
  <si>
    <t>Оплата по Счету №9224 от 30.06.2022г за услуги по доставке</t>
  </si>
  <si>
    <t>Оплата по счету  №4009128-2431159/NIC-D  от  21.06.2022г. Поролнение лицевого счета</t>
  </si>
  <si>
    <t xml:space="preserve">Возмещение стоимости коммунальных и эксплуатационых услуг за май 2022г. по Договору№ 21 от 13.05.2021г. </t>
  </si>
  <si>
    <t>СФЕРА ООО</t>
  </si>
  <si>
    <t xml:space="preserve">Оплата по Счету №ФП-3533946 от 22.07.2022г. за право использования программы для ЭВМ "Планфикс" </t>
  </si>
  <si>
    <t xml:space="preserve">Оплата по Счету №ЗАО-0027857 от 30.06.2022г. за услуги по вывозу отходов </t>
  </si>
  <si>
    <t xml:space="preserve">Возмещение по Авансовому отчету №13 от 12.07.2022 (интернет) </t>
  </si>
  <si>
    <t xml:space="preserve">Оплата  по договору №470/2016 от 26.10.2016г. за выполнение программы по обработке обращений  на "Горячую линию" за июнь 2022г. </t>
  </si>
  <si>
    <t>ЯСНОЕ УТРО АНО</t>
  </si>
  <si>
    <t>Оплата по счету №ММС#207011899 от 25.07.2022 за телекоммуникационные услуги в рамках прораммы "Горячая линия"</t>
  </si>
  <si>
    <t xml:space="preserve">Оплата по Счету №87967 от 30.06.2022г. Абонентская плата за май по Договору №ЕД22088990 от 01.04.2022г. 2022 </t>
  </si>
  <si>
    <t xml:space="preserve">Оплата по Счету №RT8002022.00-13830 от 30.06.2022г. Услуги ИСС по Договору №RT80022088990 от 01.04.2022г. за май 2022г. </t>
  </si>
  <si>
    <t>Оплата по Счету №КМ220010220 от 30.06.2022г. Простая лицензия на ПО CoMagic за майпо лицензионному договору-оферте №КМ22088990 от 01.04.2022г.</t>
  </si>
  <si>
    <t>Оплата по Счету  №300622-001 от 30.06.2022г. за услуги по заведению, сопровождению, мониторингу и оптимизации рекламных кампаний Заказчика в соцсетях</t>
  </si>
  <si>
    <t>Оплата по Счету  №300622-002 от 30.06.2022г. за услуги по заведению, сопровождению, мониторингу и оптимизации рекламных кампаний Заказчика в поисковой</t>
  </si>
  <si>
    <t>ПЬЮР ПЕРФОМАНС РАША</t>
  </si>
  <si>
    <t xml:space="preserve">Оплата по договору от 16.06.2022г. за услуги за ведение соцсетей Фонда </t>
  </si>
  <si>
    <t>АКВАМАРИН ООО</t>
  </si>
  <si>
    <t>В Контакте</t>
  </si>
  <si>
    <t>Оплата по Счету №7620345955 от 28.07.2022г. за техническую поддержку работоспособности сайта</t>
  </si>
  <si>
    <t>Оплата по Счету №4198962500 от 28.07.2022г. за техническую поддержку работоспособности сайта</t>
  </si>
  <si>
    <t>Оплата по Счету №2515778055 от 04.07.2022г. за техническую поддержку работоспособности сайта</t>
  </si>
  <si>
    <t xml:space="preserve">Оплата по счету  №19118890 от 05.07.2022г. за размещение рекламно-информационных материалов в социальной сети ВКонтакте </t>
  </si>
  <si>
    <t xml:space="preserve">Оплата по Счету №259 от 18.07.2022г. за проживание в гостинице с 28.07.2022 по 31.07.2022 </t>
  </si>
  <si>
    <t xml:space="preserve">Оплата по договору №22-006 от 11.07.2022 за консультационно-информационные услуги </t>
  </si>
  <si>
    <t>ИП Кантина Маргарита Михайловна</t>
  </si>
  <si>
    <t xml:space="preserve">Оплата по Счет №78 от 27.07.2022г. за предпроектное обследование </t>
  </si>
  <si>
    <t>ИП Молчанов Дмитрий Валерьевич</t>
  </si>
  <si>
    <t xml:space="preserve">Оплата  по Приложению 10 к Договору №21/09-01 от 13.09.2021г. </t>
  </si>
  <si>
    <t>Оплата услуг  по Приложению 13 к Договору №21/09-01 от 13.09.2021г.</t>
  </si>
  <si>
    <t xml:space="preserve">Оплата  по Приложению 14 к Договору №21/09-01 от 13.09.2021г. </t>
  </si>
  <si>
    <t>Оплата по договорам ГПХ за консультации на Горячей линии</t>
  </si>
  <si>
    <t>Август</t>
  </si>
  <si>
    <t>Центр развития поддержки соц.-ориентированных НКО Девелопмент-групп</t>
  </si>
  <si>
    <t>ПРАВМИР БФ</t>
  </si>
  <si>
    <t>Перечисление заработной платы за июль</t>
  </si>
  <si>
    <t>Перечисление аванса за август</t>
  </si>
  <si>
    <t xml:space="preserve">Оплата по Счету №10405 от 31.07.2022г за услуги по доставке </t>
  </si>
  <si>
    <t xml:space="preserve">Оплата по счету  №4057986-2431159/NIC-D от 28.08.2022г. Поролнение лицевого счета </t>
  </si>
  <si>
    <t xml:space="preserve">Возмещение стоимости коммунальных и эксплуатационых услуг за июнь 2022г. по Договору№ 21 от 13.05.2021г. </t>
  </si>
  <si>
    <t xml:space="preserve">Оплата по счету №OVT/1380828/41238138 от 16.08.2022г. за канцтовары, хозтовары </t>
  </si>
  <si>
    <t>Оплата по Счету №ЗАО-0032663 от 31.07.2022г. за услуги по вывозу отходов</t>
  </si>
  <si>
    <t xml:space="preserve">Возмещение по Авансовому отчету №15 от 16.08.2022 </t>
  </si>
  <si>
    <t xml:space="preserve">Возмещение по Авансовому отчету №16 от 29.08.2022 </t>
  </si>
  <si>
    <t xml:space="preserve">Оплата по Счету №1084069 от 12.08.2022г. за передачу права использования ПО Unisender, счёт №1084069,  Тариф: Стандарт 1000 </t>
  </si>
  <si>
    <t>ЮНИСЕНДЕР СМАРТ ООО</t>
  </si>
  <si>
    <t>Оплата по счету №ММС#2080140079 от 29.08.2022 за телекоммуникационные услуги</t>
  </si>
  <si>
    <t>Оплата по Счету №102694 от 31.07.2022г. Абонентская плата за май по Договору №ЕД22088990 от 01.04.2022г</t>
  </si>
  <si>
    <t>Оплата по Счету №RT8002022.00-16145 от 31.07.2022г. Услуги ИСС по Договору №RT80022088990 от 01.04.2022г. за май 2022г.</t>
  </si>
  <si>
    <t xml:space="preserve">Оплата по Счету №КМ220011880 от 31.07.2022г. Простая лицензия на ПО CoMagic за майпо лицензионному договору-оферте №КМ22088990 от 01.04.2022г. </t>
  </si>
  <si>
    <t>Оплата по Счету  №310722-001 от 31.07.2022г. за услуги по заведению, сопровождению, мониторингу и оптимизации рекламных кампаний Заказчика в соцсетях</t>
  </si>
  <si>
    <t>Оплата по Счету  №310722-002 от 31.07.2022 г. за услуги по заведению, сопровождению, мониторингу и оптимизации рекламных кампаний Заказчика в поисково</t>
  </si>
  <si>
    <t xml:space="preserve">Оплата по счету №№183187 от 19.082022г.  за медицинские услуги по реабилитации подопечногоТолстоброва А.М. </t>
  </si>
  <si>
    <t>Адресная помощь: Толстобров А.М.</t>
  </si>
  <si>
    <t xml:space="preserve">Оплата по договору №22/06-03 от 08.08.2022г. за создание макетов для продвижения Горячей линии </t>
  </si>
  <si>
    <t xml:space="preserve">Оплата по договору от 16.06.2022г. за PR-услуги </t>
  </si>
  <si>
    <t xml:space="preserve">Оплата по договору Счет №1277 от 12.08.2022  за изготовление виниловых магнитов </t>
  </si>
  <si>
    <t>АДВ ГИФТ ООО</t>
  </si>
  <si>
    <t xml:space="preserve">Оплата по счету  №19595773 от 09.08.2022г. за размещение рекламно-информационных материалов в социальной сети ВКонтакте </t>
  </si>
  <si>
    <t xml:space="preserve">Оплата по Счет №13026890-1-B от 09.08.2022г. за услуги "Воркбэй" по договору-оферте от 27.10.2021 г. по доступу и спользованию сервиса Kwork.ru </t>
  </si>
  <si>
    <t>Воркбэй</t>
  </si>
  <si>
    <t xml:space="preserve">Оплата по договору от 14.07.2022 за дизайн макетов в рамках проекта "Развитие всероссийской линии по инсульту 88007075229" </t>
  </si>
  <si>
    <t>ЧИСТЫЙ ГОРОД ОООъ</t>
  </si>
  <si>
    <t>Оплата по Счету №3414 от 30.08.2022г. за оказание услуг по дезинсекции</t>
  </si>
  <si>
    <t>Оплата по договору ГПХ за организацию и проведение семинара в г.Сургут</t>
  </si>
  <si>
    <t>Сентябрь</t>
  </si>
  <si>
    <t>за январь - октябрь 2022г.</t>
  </si>
  <si>
    <t>Возврат неиспользованных средств на реабилитацию подопечного</t>
  </si>
  <si>
    <t>Фонд Потанина</t>
  </si>
  <si>
    <t>Октябрь</t>
  </si>
  <si>
    <t>Перечисление заработной платы за август</t>
  </si>
  <si>
    <t>Налоги и страховые взносы за август</t>
  </si>
  <si>
    <t>Налоги и страховые взносы за июль</t>
  </si>
  <si>
    <t>Налоги и страховые взносы за июнь</t>
  </si>
  <si>
    <t>Перечисление аванса за сентября</t>
  </si>
  <si>
    <t>Возмещение стоимости коммунальных и эксплуатационых услуг за июль 2022г. по Договору№ 21 от 13.05.2021г.</t>
  </si>
  <si>
    <t>Оплата по Счету №13018 от 31.08.2022г за услуги по доставке</t>
  </si>
  <si>
    <t>Оплата по счету  № 4085308-2431159/NIC-D от 29.09.2022г. Поролнение лицевого счета</t>
  </si>
  <si>
    <t>Оплата по счету №OVT/1380828/41624629 от 09.09.2022г. за канцтовары, хозтовары</t>
  </si>
  <si>
    <t xml:space="preserve">Оплата по Счету №ЗАО-0036589 от 31.08.2022г. за услуги по вывозу отходов </t>
  </si>
  <si>
    <t>Оплата по Счету №1105577 от 14.09.2022г. за передачу права использования ПО Unisender, счёт №1084069,  Тариф: Стандарт 1000</t>
  </si>
  <si>
    <t xml:space="preserve">Оплата  по договору №470/2016 от 26.10.2016г. за выполнение программы по обработке обращений  на "Горячую линию" за июль 2022г. </t>
  </si>
  <si>
    <t xml:space="preserve">Оплата  по договору №470/2016 от 26.10.2016г. за выполнение программы по обработке обращений  на "Горячую линию" за август 2022г. </t>
  </si>
  <si>
    <t>Оплата по счету №ММС#209015679 от 30.09.2022 за телекоммуникационные услуги в рамках прораммы "Горячая линия"</t>
  </si>
  <si>
    <t xml:space="preserve">Оплата по Счету №117569 от 31.08.2022г. Абонентская плата за май по Договору №ЕД22088990 от 01.04.2022г. </t>
  </si>
  <si>
    <t xml:space="preserve">Оплата по Счету №RT8002022.00-18473 от 31.08.2022г. Услуги ИСС по Договору №RT80022088990 от 01.04.2022г. за май 2022г. </t>
  </si>
  <si>
    <t xml:space="preserve">Оплата по Счету №КМ220013550 от 31.08.2022г. Простая лицензия на ПО CoMagic за майпо лицензионному договору-оферте №КМ22088990 от 01.04.2022г. </t>
  </si>
  <si>
    <t>Оплата по Счету  №310822-001 от 31.08.2022г. за услуги по заведению, сопровождению, мониторингу и оптимизации рекламных кампаний Заказчика в соцсетях</t>
  </si>
  <si>
    <t>Оплата по Счету  №310822-002 от 31.08.2022 г. за услуги по заведению, сопровождению, мониторингу и оптимизации рекламных кампаний Заказчика в поисково</t>
  </si>
  <si>
    <t>Оплата по Счету №5950575807 от 30.08.2022г. за техническую поддержку работоспособности сайта</t>
  </si>
  <si>
    <t xml:space="preserve">Оплата по счету №183614 от 12.09.2022г.  за медицинские услуги по реабилитации подопечного Кухтенко И.В. </t>
  </si>
  <si>
    <t>Адресная помощь: Кухтенко И.В.</t>
  </si>
  <si>
    <t xml:space="preserve">Оплата по Счету № 588 от 26.09.2022г. за реабилитационные услуги и пребывание в реабилитационном центре подопечной Макареевичевой А.В. </t>
  </si>
  <si>
    <t>Преодоление Реабилитационный центр для инвалидов ОАО</t>
  </si>
  <si>
    <t>Адресная помощь: Макареевичева А.В.</t>
  </si>
  <si>
    <t>Оплата по договору от 01.07.2022 за услуги по проведению супервизий и модерации группы он-лайн поддержки людей после инсульта</t>
  </si>
  <si>
    <t>Психологическая помощь</t>
  </si>
  <si>
    <t>Оплата по Счету №1992/2022 от 11.05.2022г. за размещение РИМ в газете "Московский Комсомолец" 18.05.22г.</t>
  </si>
  <si>
    <t xml:space="preserve">Оплата по Счету №1993/2022 от 11.05.2022г. за размещение РИМ в газете "Московский Комсомолец" 18.05.22г. </t>
  </si>
  <si>
    <t>Оплата по договору ГПХ за юридические услуги</t>
  </si>
  <si>
    <t>Оплата по договору ГПХ за услуги по делопроизводству</t>
  </si>
  <si>
    <t xml:space="preserve">Оплата по Счету №577 от 05.09.2022г. за мед.услуги по договору №ЛИ-409/22 от 05.09.2022 </t>
  </si>
  <si>
    <t>ЛАХТА КЛИНИКА ООО</t>
  </si>
  <si>
    <t>Адресная помощь: Абинова Нурия</t>
  </si>
  <si>
    <t>Адресная помощь: Понаморева Инна</t>
  </si>
  <si>
    <t>ШОУГОУГОУ ООО</t>
  </si>
  <si>
    <t>Перечисление заработной платы за сентябрь</t>
  </si>
  <si>
    <t>Налоги и страховые взносы за сентябрь</t>
  </si>
  <si>
    <t>Перечисление аванса за октябрь</t>
  </si>
  <si>
    <t>Оплата по Счету №14168 от 30.09.2022г за услуги по доставке</t>
  </si>
  <si>
    <t xml:space="preserve">Оплата по счету  № 4085308-2431159/NIC-D от 29.09.2022г. Поролнение лицевого счета </t>
  </si>
  <si>
    <t xml:space="preserve">Оплата по счету  № 4105832-2431159/NIC-D от 24.10.2022г. Поролнение лицевого счета </t>
  </si>
  <si>
    <t>Возмещение стоимости коммунальных и эксплуатационых услуг за август 2022г. по Договору№ 21 от 13.05.2021г</t>
  </si>
  <si>
    <t xml:space="preserve">Оплата по счету №OVT/1380828/41988897 от 04.10.2022г. за канцтовары, хозтовары </t>
  </si>
  <si>
    <t>Оплата по Счету №ЗАО-0036589 от 31.08.2022г. за услуги по вывозу отходов</t>
  </si>
  <si>
    <t>Выдано под отчет на оплату облачного хранилища</t>
  </si>
  <si>
    <t xml:space="preserve">Оплата по счету №ММС#210014131 от 28.10.2022 за телекоммуникационные услуги в рамках прораммы "Горячая линия" </t>
  </si>
  <si>
    <t>Оплата по Счету №132572 от 30.09.2022г. Абонентская плата за май по Договору №ЕД22088990 от 01.04.2022г.</t>
  </si>
  <si>
    <t xml:space="preserve">Оплата по Счету №RT8002022.00-20825 от 30.09.2022г. Услуги ИСС по Договору №RT80022088990 от 01.04.2022г. за май 2022г. </t>
  </si>
  <si>
    <t>Оплата по Счету №КМ220013550 от 31.08.2022КМ220015225 от 30.09.2022 г. Простая лицензия на ПО CoMagic за майпо лицензионному договору-оферте №КМ220889</t>
  </si>
  <si>
    <t>Оплата по Счету  №300922-002 от 30.09.2022г. за услуги по заведению, сопровождению, мониторингу и оптимизации рекламных кампаний Заказчика в соцсетях</t>
  </si>
  <si>
    <t>Оплата по Счету  №300922-003 от 30.09.2022г. за услуги по заведению, сопровождению, мониторингу и оптимизации рекламных кампаний Заказчика в поисковой</t>
  </si>
  <si>
    <t>Оплата по Счету №9951172737 от 30.09.2022г. за техническую поддержку работоспособности сайта</t>
  </si>
  <si>
    <t xml:space="preserve">Оплата по Счету №№012/00000024355 от 21.10.2022 г. за ПО "1С:Зарплата и управление персоналом 8 ПРОФ,", "1С: Бухгалтерия 8"" </t>
  </si>
  <si>
    <t>Формула ИТ ООО</t>
  </si>
  <si>
    <t>Оплата по Счету №№012/00000024357 от 21.10.2022 г. за ПО "1С:Кабинет сотрудника 25"</t>
  </si>
  <si>
    <t xml:space="preserve">Оплата по Счету №13 от 10.10.2022г. за услуги по проживанию Панариной В.В. с 13 .10.2022 по 16.10.2022г. </t>
  </si>
  <si>
    <t>Апрель ООО</t>
  </si>
  <si>
    <t xml:space="preserve">Оплата по Счету №13 от 10.10.2022г. за услуги по проживанию нейропсихолога </t>
  </si>
  <si>
    <t xml:space="preserve">Оплата по Счету №13 от 10.10.2022г. за услуги по проживанию физического терапевта </t>
  </si>
  <si>
    <t xml:space="preserve">Оплата по Счету №13 от 25.10.2022г. за услуги по проживанию Малюковой Н.Г. </t>
  </si>
  <si>
    <t>Оплата по Счету № 19 от 23.05.2022г. за реабилитационные услуги и пребывание в реабилитационном центре подопечного Серебрякова К.О.</t>
  </si>
  <si>
    <t>АРЕАЛ-МЕД ООО</t>
  </si>
  <si>
    <t>Адресная помощь: Серебряков К.Ю.</t>
  </si>
  <si>
    <t xml:space="preserve">Оплата по Счету № 2 от 18.10.2022г. за проживание Болобосовой Е.В. (сопровождение подопечной Мельниченко Л.Н.) </t>
  </si>
  <si>
    <t>Благополучие ООО</t>
  </si>
  <si>
    <t xml:space="preserve">Оплата по Счету № 3 от 18.10.2022г. за реабилитацию подопечной Мельниченко Л.Н. </t>
  </si>
  <si>
    <t>Адресная помощь: Мельниченко Л.Н.</t>
  </si>
  <si>
    <t xml:space="preserve">Оплата по счету  №20635057 от 25.10.2022г. за размещение рекламно-информационных материалов в социальной сети ВКонтакте </t>
  </si>
  <si>
    <t xml:space="preserve">Оплата по Счету №472 от 24.10.2022г. за изготовление футболок в рамках проведения забега </t>
  </si>
  <si>
    <t>ВертКомм ООО</t>
  </si>
  <si>
    <t xml:space="preserve">Оплата по Счету №22-13983 от 25.10.2022г. за предоставление права использования сервиса "Профессиональный доступ" </t>
  </si>
  <si>
    <t>Деловые информационные решения ООО</t>
  </si>
  <si>
    <t xml:space="preserve">Оплата по счету №205 от 25.10.2022г. за стационарный компьютер, установку программного обеспечения </t>
  </si>
  <si>
    <t>ИП Андрухович Антон Анатольевич</t>
  </si>
  <si>
    <t xml:space="preserve">Оплата по счету №206 от 27.10.2022г. за неттопы, провод </t>
  </si>
  <si>
    <t xml:space="preserve">Оплата по Счету №22297 от 24.10.2022 за оборудование для эргокомнаты в г.Москва </t>
  </si>
  <si>
    <t>ИП Калугин Алексей Андреевич</t>
  </si>
  <si>
    <t xml:space="preserve">Оплата по Счету №271292 от 24.10.2022 за оборудование для эргокомнаты в г.Москва </t>
  </si>
  <si>
    <t>ИП Колосов Илья Константинович</t>
  </si>
  <si>
    <t xml:space="preserve">Оплата по договору на фотосъемку от 26.10.2022г. </t>
  </si>
  <si>
    <t>ИП Трофимова Юлия Александровна</t>
  </si>
  <si>
    <t xml:space="preserve">Оплата по Счет-оферте №22933061860 от 14.10.2022г. за право использования программы "Контур.Диадок", модуль "Интеграция. Универсальный" на 1 год. </t>
  </si>
  <si>
    <t>КОНТУР АО</t>
  </si>
  <si>
    <t>Оплата по Счету №1347 от 24.10.2022 за оборудование для эргокомнаты в г.Москва</t>
  </si>
  <si>
    <t>Круст ООО</t>
  </si>
  <si>
    <t>МЦ ДИНАСТИИ ГОНЧАРОВЫХ ООО</t>
  </si>
  <si>
    <t xml:space="preserve">Оплата по Счету №МЦДГ-02 от 03.10.2022г. за организацию выездного консультирования </t>
  </si>
  <si>
    <t xml:space="preserve">Оплата по Счету №1513 от 25.10.2022 за оборудование для эргокомнаты в г.Москва </t>
  </si>
  <si>
    <t>НПИП "Мир титана" ООО</t>
  </si>
  <si>
    <t xml:space="preserve">Оплата по Счету №1514 от 25.10.2022 за оборудование для эргокомнаты в г.Москва </t>
  </si>
  <si>
    <t xml:space="preserve">Оплата по Счету №426 от 28.09.2022г. аванса за выполнение работ по Этапу №1 по договору от 28.09.2022 №51 </t>
  </si>
  <si>
    <t>ПОДЪЕМ ООО</t>
  </si>
  <si>
    <t xml:space="preserve">Оплата по Счету №523 от 14.10.2022г. за изготовление плакатов </t>
  </si>
  <si>
    <t>ПРИНТБАС ООО</t>
  </si>
  <si>
    <t>Частичная оплата работ по Приложению №5 от 16.08.2022</t>
  </si>
  <si>
    <t xml:space="preserve">Оплата по Счету №ФП-3555904 от 10.10.2022г. за право использования программы для ЭВМ "Планфикс" </t>
  </si>
  <si>
    <t>Оплата по договору от 16.06.2022г. за услуги по организации и проведению благотворительного мероприятия</t>
  </si>
  <si>
    <t>Оплата по договорам авторского права за изображения для открыток</t>
  </si>
  <si>
    <t>Оплата по Договору ГПХ за организацию и проведение семинара в г.Ижевск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</si>
</sst>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top" wrapText="1"/>
    </xf>
    <xf numFmtId="164" fontId="3" fillId="0" borderId="0" xfId="1" applyFont="1" applyFill="1" applyAlignment="1">
      <alignment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1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0" xfId="1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164" fontId="3" fillId="0" borderId="1" xfId="1" applyFont="1" applyFill="1" applyBorder="1" applyAlignment="1">
      <alignment horizontal="right" vertical="top" wrapText="1"/>
    </xf>
    <xf numFmtId="164" fontId="4" fillId="0" borderId="0" xfId="1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horizontal="left" vertical="top" wrapText="1"/>
    </xf>
    <xf numFmtId="164" fontId="2" fillId="0" borderId="1" xfId="1" applyFont="1" applyFill="1" applyBorder="1" applyAlignment="1">
      <alignment horizontal="right" vertical="top" wrapText="1"/>
    </xf>
    <xf numFmtId="14" fontId="3" fillId="0" borderId="0" xfId="0" applyNumberFormat="1" applyFont="1" applyAlignment="1">
      <alignment horizontal="left" vertical="top" wrapText="1"/>
    </xf>
    <xf numFmtId="164" fontId="3" fillId="0" borderId="0" xfId="1" applyFont="1" applyFill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164" fontId="5" fillId="0" borderId="1" xfId="1" applyFont="1" applyFill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2" fontId="5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5"/>
  <sheetViews>
    <sheetView tabSelected="1" zoomScale="90" zoomScaleNormal="90" workbookViewId="0">
      <pane xSplit="1" ySplit="5" topLeftCell="B635" activePane="bottomRight" state="frozen"/>
      <selection pane="topRight" activeCell="B1" sqref="B1"/>
      <selection pane="bottomLeft" activeCell="A6" sqref="A6"/>
      <selection pane="bottomRight" activeCell="D640" sqref="D640"/>
    </sheetView>
  </sheetViews>
  <sheetFormatPr defaultRowHeight="13.2" x14ac:dyDescent="0.3"/>
  <cols>
    <col min="1" max="1" width="10.5546875" style="18" customWidth="1"/>
    <col min="2" max="2" width="29.88671875" style="1" customWidth="1"/>
    <col min="3" max="3" width="19.5546875" style="1" customWidth="1"/>
    <col min="4" max="5" width="16.44140625" style="19" customWidth="1"/>
    <col min="6" max="6" width="27.33203125" style="1" customWidth="1"/>
    <col min="7" max="7" width="17.6640625" style="2" customWidth="1"/>
    <col min="8" max="254" width="9.109375" style="1" customWidth="1"/>
    <col min="255" max="255" width="9.6640625" style="1" customWidth="1"/>
    <col min="256" max="256" width="19.5546875" style="1" customWidth="1"/>
    <col min="257" max="257" width="17" style="1" customWidth="1"/>
    <col min="258" max="258" width="15.88671875" style="1" customWidth="1"/>
    <col min="259" max="259" width="16.109375" style="1" customWidth="1"/>
    <col min="260" max="260" width="30" style="1" customWidth="1"/>
    <col min="261" max="261" width="0" style="1" hidden="1" customWidth="1"/>
    <col min="262" max="262" width="17.109375" style="1" customWidth="1"/>
    <col min="263" max="510" width="9.109375" style="1" customWidth="1"/>
    <col min="511" max="511" width="9.6640625" style="1" customWidth="1"/>
    <col min="512" max="512" width="19.5546875" style="1" customWidth="1"/>
    <col min="513" max="513" width="17" style="1" customWidth="1"/>
    <col min="514" max="514" width="15.88671875" style="1" customWidth="1"/>
    <col min="515" max="515" width="16.109375" style="1" customWidth="1"/>
    <col min="516" max="516" width="30" style="1" customWidth="1"/>
    <col min="517" max="517" width="0" style="1" hidden="1" customWidth="1"/>
    <col min="518" max="518" width="17.109375" style="1" customWidth="1"/>
    <col min="519" max="766" width="9.109375" style="1" customWidth="1"/>
    <col min="767" max="767" width="9.6640625" style="1" customWidth="1"/>
    <col min="768" max="768" width="19.5546875" style="1" customWidth="1"/>
    <col min="769" max="769" width="17" style="1" customWidth="1"/>
    <col min="770" max="770" width="15.88671875" style="1" customWidth="1"/>
    <col min="771" max="771" width="16.109375" style="1" customWidth="1"/>
    <col min="772" max="772" width="30" style="1" customWidth="1"/>
    <col min="773" max="773" width="0" style="1" hidden="1" customWidth="1"/>
    <col min="774" max="774" width="17.109375" style="1" customWidth="1"/>
    <col min="775" max="1022" width="9.109375" style="1" customWidth="1"/>
    <col min="1023" max="1023" width="9.6640625" style="1" customWidth="1"/>
    <col min="1024" max="1024" width="19.5546875" style="1" customWidth="1"/>
    <col min="1025" max="1025" width="17" style="1" customWidth="1"/>
    <col min="1026" max="1026" width="15.88671875" style="1" customWidth="1"/>
    <col min="1027" max="1027" width="16.109375" style="1" customWidth="1"/>
    <col min="1028" max="1028" width="30" style="1" customWidth="1"/>
    <col min="1029" max="1029" width="0" style="1" hidden="1" customWidth="1"/>
    <col min="1030" max="1030" width="17.109375" style="1" customWidth="1"/>
    <col min="1031" max="1278" width="9.109375" style="1" customWidth="1"/>
    <col min="1279" max="1279" width="9.6640625" style="1" customWidth="1"/>
    <col min="1280" max="1280" width="19.5546875" style="1" customWidth="1"/>
    <col min="1281" max="1281" width="17" style="1" customWidth="1"/>
    <col min="1282" max="1282" width="15.88671875" style="1" customWidth="1"/>
    <col min="1283" max="1283" width="16.109375" style="1" customWidth="1"/>
    <col min="1284" max="1284" width="30" style="1" customWidth="1"/>
    <col min="1285" max="1285" width="0" style="1" hidden="1" customWidth="1"/>
    <col min="1286" max="1286" width="17.109375" style="1" customWidth="1"/>
    <col min="1287" max="1534" width="9.109375" style="1" customWidth="1"/>
    <col min="1535" max="1535" width="9.6640625" style="1" customWidth="1"/>
    <col min="1536" max="1536" width="19.5546875" style="1" customWidth="1"/>
    <col min="1537" max="1537" width="17" style="1" customWidth="1"/>
    <col min="1538" max="1538" width="15.88671875" style="1" customWidth="1"/>
    <col min="1539" max="1539" width="16.109375" style="1" customWidth="1"/>
    <col min="1540" max="1540" width="30" style="1" customWidth="1"/>
    <col min="1541" max="1541" width="0" style="1" hidden="1" customWidth="1"/>
    <col min="1542" max="1542" width="17.109375" style="1" customWidth="1"/>
    <col min="1543" max="1790" width="9.109375" style="1" customWidth="1"/>
    <col min="1791" max="1791" width="9.6640625" style="1" customWidth="1"/>
    <col min="1792" max="1792" width="19.5546875" style="1" customWidth="1"/>
    <col min="1793" max="1793" width="17" style="1" customWidth="1"/>
    <col min="1794" max="1794" width="15.88671875" style="1" customWidth="1"/>
    <col min="1795" max="1795" width="16.109375" style="1" customWidth="1"/>
    <col min="1796" max="1796" width="30" style="1" customWidth="1"/>
    <col min="1797" max="1797" width="0" style="1" hidden="1" customWidth="1"/>
    <col min="1798" max="1798" width="17.109375" style="1" customWidth="1"/>
    <col min="1799" max="2046" width="9.109375" style="1" customWidth="1"/>
    <col min="2047" max="2047" width="9.6640625" style="1" customWidth="1"/>
    <col min="2048" max="2048" width="19.5546875" style="1" customWidth="1"/>
    <col min="2049" max="2049" width="17" style="1" customWidth="1"/>
    <col min="2050" max="2050" width="15.88671875" style="1" customWidth="1"/>
    <col min="2051" max="2051" width="16.109375" style="1" customWidth="1"/>
    <col min="2052" max="2052" width="30" style="1" customWidth="1"/>
    <col min="2053" max="2053" width="0" style="1" hidden="1" customWidth="1"/>
    <col min="2054" max="2054" width="17.109375" style="1" customWidth="1"/>
    <col min="2055" max="2302" width="9.109375" style="1" customWidth="1"/>
    <col min="2303" max="2303" width="9.6640625" style="1" customWidth="1"/>
    <col min="2304" max="2304" width="19.5546875" style="1" customWidth="1"/>
    <col min="2305" max="2305" width="17" style="1" customWidth="1"/>
    <col min="2306" max="2306" width="15.88671875" style="1" customWidth="1"/>
    <col min="2307" max="2307" width="16.109375" style="1" customWidth="1"/>
    <col min="2308" max="2308" width="30" style="1" customWidth="1"/>
    <col min="2309" max="2309" width="0" style="1" hidden="1" customWidth="1"/>
    <col min="2310" max="2310" width="17.109375" style="1" customWidth="1"/>
    <col min="2311" max="2558" width="9.109375" style="1" customWidth="1"/>
    <col min="2559" max="2559" width="9.6640625" style="1" customWidth="1"/>
    <col min="2560" max="2560" width="19.5546875" style="1" customWidth="1"/>
    <col min="2561" max="2561" width="17" style="1" customWidth="1"/>
    <col min="2562" max="2562" width="15.88671875" style="1" customWidth="1"/>
    <col min="2563" max="2563" width="16.109375" style="1" customWidth="1"/>
    <col min="2564" max="2564" width="30" style="1" customWidth="1"/>
    <col min="2565" max="2565" width="0" style="1" hidden="1" customWidth="1"/>
    <col min="2566" max="2566" width="17.109375" style="1" customWidth="1"/>
    <col min="2567" max="2814" width="9.109375" style="1" customWidth="1"/>
    <col min="2815" max="2815" width="9.6640625" style="1" customWidth="1"/>
    <col min="2816" max="2816" width="19.5546875" style="1" customWidth="1"/>
    <col min="2817" max="2817" width="17" style="1" customWidth="1"/>
    <col min="2818" max="2818" width="15.88671875" style="1" customWidth="1"/>
    <col min="2819" max="2819" width="16.109375" style="1" customWidth="1"/>
    <col min="2820" max="2820" width="30" style="1" customWidth="1"/>
    <col min="2821" max="2821" width="0" style="1" hidden="1" customWidth="1"/>
    <col min="2822" max="2822" width="17.109375" style="1" customWidth="1"/>
    <col min="2823" max="3070" width="9.109375" style="1" customWidth="1"/>
    <col min="3071" max="3071" width="9.6640625" style="1" customWidth="1"/>
    <col min="3072" max="3072" width="19.5546875" style="1" customWidth="1"/>
    <col min="3073" max="3073" width="17" style="1" customWidth="1"/>
    <col min="3074" max="3074" width="15.88671875" style="1" customWidth="1"/>
    <col min="3075" max="3075" width="16.109375" style="1" customWidth="1"/>
    <col min="3076" max="3076" width="30" style="1" customWidth="1"/>
    <col min="3077" max="3077" width="0" style="1" hidden="1" customWidth="1"/>
    <col min="3078" max="3078" width="17.109375" style="1" customWidth="1"/>
    <col min="3079" max="3326" width="9.109375" style="1" customWidth="1"/>
    <col min="3327" max="3327" width="9.6640625" style="1" customWidth="1"/>
    <col min="3328" max="3328" width="19.5546875" style="1" customWidth="1"/>
    <col min="3329" max="3329" width="17" style="1" customWidth="1"/>
    <col min="3330" max="3330" width="15.88671875" style="1" customWidth="1"/>
    <col min="3331" max="3331" width="16.109375" style="1" customWidth="1"/>
    <col min="3332" max="3332" width="30" style="1" customWidth="1"/>
    <col min="3333" max="3333" width="0" style="1" hidden="1" customWidth="1"/>
    <col min="3334" max="3334" width="17.109375" style="1" customWidth="1"/>
    <col min="3335" max="3582" width="9.109375" style="1" customWidth="1"/>
    <col min="3583" max="3583" width="9.6640625" style="1" customWidth="1"/>
    <col min="3584" max="3584" width="19.5546875" style="1" customWidth="1"/>
    <col min="3585" max="3585" width="17" style="1" customWidth="1"/>
    <col min="3586" max="3586" width="15.88671875" style="1" customWidth="1"/>
    <col min="3587" max="3587" width="16.109375" style="1" customWidth="1"/>
    <col min="3588" max="3588" width="30" style="1" customWidth="1"/>
    <col min="3589" max="3589" width="0" style="1" hidden="1" customWidth="1"/>
    <col min="3590" max="3590" width="17.109375" style="1" customWidth="1"/>
    <col min="3591" max="3838" width="9.109375" style="1" customWidth="1"/>
    <col min="3839" max="3839" width="9.6640625" style="1" customWidth="1"/>
    <col min="3840" max="3840" width="19.5546875" style="1" customWidth="1"/>
    <col min="3841" max="3841" width="17" style="1" customWidth="1"/>
    <col min="3842" max="3842" width="15.88671875" style="1" customWidth="1"/>
    <col min="3843" max="3843" width="16.109375" style="1" customWidth="1"/>
    <col min="3844" max="3844" width="30" style="1" customWidth="1"/>
    <col min="3845" max="3845" width="0" style="1" hidden="1" customWidth="1"/>
    <col min="3846" max="3846" width="17.109375" style="1" customWidth="1"/>
    <col min="3847" max="4094" width="9.109375" style="1" customWidth="1"/>
    <col min="4095" max="4095" width="9.6640625" style="1" customWidth="1"/>
    <col min="4096" max="4096" width="19.5546875" style="1" customWidth="1"/>
    <col min="4097" max="4097" width="17" style="1" customWidth="1"/>
    <col min="4098" max="4098" width="15.88671875" style="1" customWidth="1"/>
    <col min="4099" max="4099" width="16.109375" style="1" customWidth="1"/>
    <col min="4100" max="4100" width="30" style="1" customWidth="1"/>
    <col min="4101" max="4101" width="0" style="1" hidden="1" customWidth="1"/>
    <col min="4102" max="4102" width="17.109375" style="1" customWidth="1"/>
    <col min="4103" max="4350" width="9.109375" style="1" customWidth="1"/>
    <col min="4351" max="4351" width="9.6640625" style="1" customWidth="1"/>
    <col min="4352" max="4352" width="19.5546875" style="1" customWidth="1"/>
    <col min="4353" max="4353" width="17" style="1" customWidth="1"/>
    <col min="4354" max="4354" width="15.88671875" style="1" customWidth="1"/>
    <col min="4355" max="4355" width="16.109375" style="1" customWidth="1"/>
    <col min="4356" max="4356" width="30" style="1" customWidth="1"/>
    <col min="4357" max="4357" width="0" style="1" hidden="1" customWidth="1"/>
    <col min="4358" max="4358" width="17.109375" style="1" customWidth="1"/>
    <col min="4359" max="4606" width="9.109375" style="1" customWidth="1"/>
    <col min="4607" max="4607" width="9.6640625" style="1" customWidth="1"/>
    <col min="4608" max="4608" width="19.5546875" style="1" customWidth="1"/>
    <col min="4609" max="4609" width="17" style="1" customWidth="1"/>
    <col min="4610" max="4610" width="15.88671875" style="1" customWidth="1"/>
    <col min="4611" max="4611" width="16.109375" style="1" customWidth="1"/>
    <col min="4612" max="4612" width="30" style="1" customWidth="1"/>
    <col min="4613" max="4613" width="0" style="1" hidden="1" customWidth="1"/>
    <col min="4614" max="4614" width="17.109375" style="1" customWidth="1"/>
    <col min="4615" max="4862" width="9.109375" style="1" customWidth="1"/>
    <col min="4863" max="4863" width="9.6640625" style="1" customWidth="1"/>
    <col min="4864" max="4864" width="19.5546875" style="1" customWidth="1"/>
    <col min="4865" max="4865" width="17" style="1" customWidth="1"/>
    <col min="4866" max="4866" width="15.88671875" style="1" customWidth="1"/>
    <col min="4867" max="4867" width="16.109375" style="1" customWidth="1"/>
    <col min="4868" max="4868" width="30" style="1" customWidth="1"/>
    <col min="4869" max="4869" width="0" style="1" hidden="1" customWidth="1"/>
    <col min="4870" max="4870" width="17.109375" style="1" customWidth="1"/>
    <col min="4871" max="5118" width="9.109375" style="1" customWidth="1"/>
    <col min="5119" max="5119" width="9.6640625" style="1" customWidth="1"/>
    <col min="5120" max="5120" width="19.5546875" style="1" customWidth="1"/>
    <col min="5121" max="5121" width="17" style="1" customWidth="1"/>
    <col min="5122" max="5122" width="15.88671875" style="1" customWidth="1"/>
    <col min="5123" max="5123" width="16.109375" style="1" customWidth="1"/>
    <col min="5124" max="5124" width="30" style="1" customWidth="1"/>
    <col min="5125" max="5125" width="0" style="1" hidden="1" customWidth="1"/>
    <col min="5126" max="5126" width="17.109375" style="1" customWidth="1"/>
    <col min="5127" max="5374" width="9.109375" style="1" customWidth="1"/>
    <col min="5375" max="5375" width="9.6640625" style="1" customWidth="1"/>
    <col min="5376" max="5376" width="19.5546875" style="1" customWidth="1"/>
    <col min="5377" max="5377" width="17" style="1" customWidth="1"/>
    <col min="5378" max="5378" width="15.88671875" style="1" customWidth="1"/>
    <col min="5379" max="5379" width="16.109375" style="1" customWidth="1"/>
    <col min="5380" max="5380" width="30" style="1" customWidth="1"/>
    <col min="5381" max="5381" width="0" style="1" hidden="1" customWidth="1"/>
    <col min="5382" max="5382" width="17.109375" style="1" customWidth="1"/>
    <col min="5383" max="5630" width="9.109375" style="1" customWidth="1"/>
    <col min="5631" max="5631" width="9.6640625" style="1" customWidth="1"/>
    <col min="5632" max="5632" width="19.5546875" style="1" customWidth="1"/>
    <col min="5633" max="5633" width="17" style="1" customWidth="1"/>
    <col min="5634" max="5634" width="15.88671875" style="1" customWidth="1"/>
    <col min="5635" max="5635" width="16.109375" style="1" customWidth="1"/>
    <col min="5636" max="5636" width="30" style="1" customWidth="1"/>
    <col min="5637" max="5637" width="0" style="1" hidden="1" customWidth="1"/>
    <col min="5638" max="5638" width="17.109375" style="1" customWidth="1"/>
    <col min="5639" max="5886" width="9.109375" style="1" customWidth="1"/>
    <col min="5887" max="5887" width="9.6640625" style="1" customWidth="1"/>
    <col min="5888" max="5888" width="19.5546875" style="1" customWidth="1"/>
    <col min="5889" max="5889" width="17" style="1" customWidth="1"/>
    <col min="5890" max="5890" width="15.88671875" style="1" customWidth="1"/>
    <col min="5891" max="5891" width="16.109375" style="1" customWidth="1"/>
    <col min="5892" max="5892" width="30" style="1" customWidth="1"/>
    <col min="5893" max="5893" width="0" style="1" hidden="1" customWidth="1"/>
    <col min="5894" max="5894" width="17.109375" style="1" customWidth="1"/>
    <col min="5895" max="6142" width="9.109375" style="1" customWidth="1"/>
    <col min="6143" max="6143" width="9.6640625" style="1" customWidth="1"/>
    <col min="6144" max="6144" width="19.5546875" style="1" customWidth="1"/>
    <col min="6145" max="6145" width="17" style="1" customWidth="1"/>
    <col min="6146" max="6146" width="15.88671875" style="1" customWidth="1"/>
    <col min="6147" max="6147" width="16.109375" style="1" customWidth="1"/>
    <col min="6148" max="6148" width="30" style="1" customWidth="1"/>
    <col min="6149" max="6149" width="0" style="1" hidden="1" customWidth="1"/>
    <col min="6150" max="6150" width="17.109375" style="1" customWidth="1"/>
    <col min="6151" max="6398" width="9.109375" style="1" customWidth="1"/>
    <col min="6399" max="6399" width="9.6640625" style="1" customWidth="1"/>
    <col min="6400" max="6400" width="19.5546875" style="1" customWidth="1"/>
    <col min="6401" max="6401" width="17" style="1" customWidth="1"/>
    <col min="6402" max="6402" width="15.88671875" style="1" customWidth="1"/>
    <col min="6403" max="6403" width="16.109375" style="1" customWidth="1"/>
    <col min="6404" max="6404" width="30" style="1" customWidth="1"/>
    <col min="6405" max="6405" width="0" style="1" hidden="1" customWidth="1"/>
    <col min="6406" max="6406" width="17.109375" style="1" customWidth="1"/>
    <col min="6407" max="6654" width="9.109375" style="1" customWidth="1"/>
    <col min="6655" max="6655" width="9.6640625" style="1" customWidth="1"/>
    <col min="6656" max="6656" width="19.5546875" style="1" customWidth="1"/>
    <col min="6657" max="6657" width="17" style="1" customWidth="1"/>
    <col min="6658" max="6658" width="15.88671875" style="1" customWidth="1"/>
    <col min="6659" max="6659" width="16.109375" style="1" customWidth="1"/>
    <col min="6660" max="6660" width="30" style="1" customWidth="1"/>
    <col min="6661" max="6661" width="0" style="1" hidden="1" customWidth="1"/>
    <col min="6662" max="6662" width="17.109375" style="1" customWidth="1"/>
    <col min="6663" max="6910" width="9.109375" style="1" customWidth="1"/>
    <col min="6911" max="6911" width="9.6640625" style="1" customWidth="1"/>
    <col min="6912" max="6912" width="19.5546875" style="1" customWidth="1"/>
    <col min="6913" max="6913" width="17" style="1" customWidth="1"/>
    <col min="6914" max="6914" width="15.88671875" style="1" customWidth="1"/>
    <col min="6915" max="6915" width="16.109375" style="1" customWidth="1"/>
    <col min="6916" max="6916" width="30" style="1" customWidth="1"/>
    <col min="6917" max="6917" width="0" style="1" hidden="1" customWidth="1"/>
    <col min="6918" max="6918" width="17.109375" style="1" customWidth="1"/>
    <col min="6919" max="7166" width="9.109375" style="1" customWidth="1"/>
    <col min="7167" max="7167" width="9.6640625" style="1" customWidth="1"/>
    <col min="7168" max="7168" width="19.5546875" style="1" customWidth="1"/>
    <col min="7169" max="7169" width="17" style="1" customWidth="1"/>
    <col min="7170" max="7170" width="15.88671875" style="1" customWidth="1"/>
    <col min="7171" max="7171" width="16.109375" style="1" customWidth="1"/>
    <col min="7172" max="7172" width="30" style="1" customWidth="1"/>
    <col min="7173" max="7173" width="0" style="1" hidden="1" customWidth="1"/>
    <col min="7174" max="7174" width="17.109375" style="1" customWidth="1"/>
    <col min="7175" max="7422" width="9.109375" style="1" customWidth="1"/>
    <col min="7423" max="7423" width="9.6640625" style="1" customWidth="1"/>
    <col min="7424" max="7424" width="19.5546875" style="1" customWidth="1"/>
    <col min="7425" max="7425" width="17" style="1" customWidth="1"/>
    <col min="7426" max="7426" width="15.88671875" style="1" customWidth="1"/>
    <col min="7427" max="7427" width="16.109375" style="1" customWidth="1"/>
    <col min="7428" max="7428" width="30" style="1" customWidth="1"/>
    <col min="7429" max="7429" width="0" style="1" hidden="1" customWidth="1"/>
    <col min="7430" max="7430" width="17.109375" style="1" customWidth="1"/>
    <col min="7431" max="7678" width="9.109375" style="1" customWidth="1"/>
    <col min="7679" max="7679" width="9.6640625" style="1" customWidth="1"/>
    <col min="7680" max="7680" width="19.5546875" style="1" customWidth="1"/>
    <col min="7681" max="7681" width="17" style="1" customWidth="1"/>
    <col min="7682" max="7682" width="15.88671875" style="1" customWidth="1"/>
    <col min="7683" max="7683" width="16.109375" style="1" customWidth="1"/>
    <col min="7684" max="7684" width="30" style="1" customWidth="1"/>
    <col min="7685" max="7685" width="0" style="1" hidden="1" customWidth="1"/>
    <col min="7686" max="7686" width="17.109375" style="1" customWidth="1"/>
    <col min="7687" max="7934" width="9.109375" style="1" customWidth="1"/>
    <col min="7935" max="7935" width="9.6640625" style="1" customWidth="1"/>
    <col min="7936" max="7936" width="19.5546875" style="1" customWidth="1"/>
    <col min="7937" max="7937" width="17" style="1" customWidth="1"/>
    <col min="7938" max="7938" width="15.88671875" style="1" customWidth="1"/>
    <col min="7939" max="7939" width="16.109375" style="1" customWidth="1"/>
    <col min="7940" max="7940" width="30" style="1" customWidth="1"/>
    <col min="7941" max="7941" width="0" style="1" hidden="1" customWidth="1"/>
    <col min="7942" max="7942" width="17.109375" style="1" customWidth="1"/>
    <col min="7943" max="8190" width="9.109375" style="1" customWidth="1"/>
    <col min="8191" max="8191" width="9.6640625" style="1" customWidth="1"/>
    <col min="8192" max="8192" width="19.5546875" style="1" customWidth="1"/>
    <col min="8193" max="8193" width="17" style="1" customWidth="1"/>
    <col min="8194" max="8194" width="15.88671875" style="1" customWidth="1"/>
    <col min="8195" max="8195" width="16.109375" style="1" customWidth="1"/>
    <col min="8196" max="8196" width="30" style="1" customWidth="1"/>
    <col min="8197" max="8197" width="0" style="1" hidden="1" customWidth="1"/>
    <col min="8198" max="8198" width="17.109375" style="1" customWidth="1"/>
    <col min="8199" max="8446" width="9.109375" style="1" customWidth="1"/>
    <col min="8447" max="8447" width="9.6640625" style="1" customWidth="1"/>
    <col min="8448" max="8448" width="19.5546875" style="1" customWidth="1"/>
    <col min="8449" max="8449" width="17" style="1" customWidth="1"/>
    <col min="8450" max="8450" width="15.88671875" style="1" customWidth="1"/>
    <col min="8451" max="8451" width="16.109375" style="1" customWidth="1"/>
    <col min="8452" max="8452" width="30" style="1" customWidth="1"/>
    <col min="8453" max="8453" width="0" style="1" hidden="1" customWidth="1"/>
    <col min="8454" max="8454" width="17.109375" style="1" customWidth="1"/>
    <col min="8455" max="8702" width="9.109375" style="1" customWidth="1"/>
    <col min="8703" max="8703" width="9.6640625" style="1" customWidth="1"/>
    <col min="8704" max="8704" width="19.5546875" style="1" customWidth="1"/>
    <col min="8705" max="8705" width="17" style="1" customWidth="1"/>
    <col min="8706" max="8706" width="15.88671875" style="1" customWidth="1"/>
    <col min="8707" max="8707" width="16.109375" style="1" customWidth="1"/>
    <col min="8708" max="8708" width="30" style="1" customWidth="1"/>
    <col min="8709" max="8709" width="0" style="1" hidden="1" customWidth="1"/>
    <col min="8710" max="8710" width="17.109375" style="1" customWidth="1"/>
    <col min="8711" max="8958" width="9.109375" style="1" customWidth="1"/>
    <col min="8959" max="8959" width="9.6640625" style="1" customWidth="1"/>
    <col min="8960" max="8960" width="19.5546875" style="1" customWidth="1"/>
    <col min="8961" max="8961" width="17" style="1" customWidth="1"/>
    <col min="8962" max="8962" width="15.88671875" style="1" customWidth="1"/>
    <col min="8963" max="8963" width="16.109375" style="1" customWidth="1"/>
    <col min="8964" max="8964" width="30" style="1" customWidth="1"/>
    <col min="8965" max="8965" width="0" style="1" hidden="1" customWidth="1"/>
    <col min="8966" max="8966" width="17.109375" style="1" customWidth="1"/>
    <col min="8967" max="9214" width="9.109375" style="1" customWidth="1"/>
    <col min="9215" max="9215" width="9.6640625" style="1" customWidth="1"/>
    <col min="9216" max="9216" width="19.5546875" style="1" customWidth="1"/>
    <col min="9217" max="9217" width="17" style="1" customWidth="1"/>
    <col min="9218" max="9218" width="15.88671875" style="1" customWidth="1"/>
    <col min="9219" max="9219" width="16.109375" style="1" customWidth="1"/>
    <col min="9220" max="9220" width="30" style="1" customWidth="1"/>
    <col min="9221" max="9221" width="0" style="1" hidden="1" customWidth="1"/>
    <col min="9222" max="9222" width="17.109375" style="1" customWidth="1"/>
    <col min="9223" max="9470" width="9.109375" style="1" customWidth="1"/>
    <col min="9471" max="9471" width="9.6640625" style="1" customWidth="1"/>
    <col min="9472" max="9472" width="19.5546875" style="1" customWidth="1"/>
    <col min="9473" max="9473" width="17" style="1" customWidth="1"/>
    <col min="9474" max="9474" width="15.88671875" style="1" customWidth="1"/>
    <col min="9475" max="9475" width="16.109375" style="1" customWidth="1"/>
    <col min="9476" max="9476" width="30" style="1" customWidth="1"/>
    <col min="9477" max="9477" width="0" style="1" hidden="1" customWidth="1"/>
    <col min="9478" max="9478" width="17.109375" style="1" customWidth="1"/>
    <col min="9479" max="9726" width="9.109375" style="1" customWidth="1"/>
    <col min="9727" max="9727" width="9.6640625" style="1" customWidth="1"/>
    <col min="9728" max="9728" width="19.5546875" style="1" customWidth="1"/>
    <col min="9729" max="9729" width="17" style="1" customWidth="1"/>
    <col min="9730" max="9730" width="15.88671875" style="1" customWidth="1"/>
    <col min="9731" max="9731" width="16.109375" style="1" customWidth="1"/>
    <col min="9732" max="9732" width="30" style="1" customWidth="1"/>
    <col min="9733" max="9733" width="0" style="1" hidden="1" customWidth="1"/>
    <col min="9734" max="9734" width="17.109375" style="1" customWidth="1"/>
    <col min="9735" max="9982" width="9.109375" style="1" customWidth="1"/>
    <col min="9983" max="9983" width="9.6640625" style="1" customWidth="1"/>
    <col min="9984" max="9984" width="19.5546875" style="1" customWidth="1"/>
    <col min="9985" max="9985" width="17" style="1" customWidth="1"/>
    <col min="9986" max="9986" width="15.88671875" style="1" customWidth="1"/>
    <col min="9987" max="9987" width="16.109375" style="1" customWidth="1"/>
    <col min="9988" max="9988" width="30" style="1" customWidth="1"/>
    <col min="9989" max="9989" width="0" style="1" hidden="1" customWidth="1"/>
    <col min="9990" max="9990" width="17.109375" style="1" customWidth="1"/>
    <col min="9991" max="10238" width="9.109375" style="1" customWidth="1"/>
    <col min="10239" max="10239" width="9.6640625" style="1" customWidth="1"/>
    <col min="10240" max="10240" width="19.5546875" style="1" customWidth="1"/>
    <col min="10241" max="10241" width="17" style="1" customWidth="1"/>
    <col min="10242" max="10242" width="15.88671875" style="1" customWidth="1"/>
    <col min="10243" max="10243" width="16.109375" style="1" customWidth="1"/>
    <col min="10244" max="10244" width="30" style="1" customWidth="1"/>
    <col min="10245" max="10245" width="0" style="1" hidden="1" customWidth="1"/>
    <col min="10246" max="10246" width="17.109375" style="1" customWidth="1"/>
    <col min="10247" max="10494" width="9.109375" style="1" customWidth="1"/>
    <col min="10495" max="10495" width="9.6640625" style="1" customWidth="1"/>
    <col min="10496" max="10496" width="19.5546875" style="1" customWidth="1"/>
    <col min="10497" max="10497" width="17" style="1" customWidth="1"/>
    <col min="10498" max="10498" width="15.88671875" style="1" customWidth="1"/>
    <col min="10499" max="10499" width="16.109375" style="1" customWidth="1"/>
    <col min="10500" max="10500" width="30" style="1" customWidth="1"/>
    <col min="10501" max="10501" width="0" style="1" hidden="1" customWidth="1"/>
    <col min="10502" max="10502" width="17.109375" style="1" customWidth="1"/>
    <col min="10503" max="10750" width="9.109375" style="1" customWidth="1"/>
    <col min="10751" max="10751" width="9.6640625" style="1" customWidth="1"/>
    <col min="10752" max="10752" width="19.5546875" style="1" customWidth="1"/>
    <col min="10753" max="10753" width="17" style="1" customWidth="1"/>
    <col min="10754" max="10754" width="15.88671875" style="1" customWidth="1"/>
    <col min="10755" max="10755" width="16.109375" style="1" customWidth="1"/>
    <col min="10756" max="10756" width="30" style="1" customWidth="1"/>
    <col min="10757" max="10757" width="0" style="1" hidden="1" customWidth="1"/>
    <col min="10758" max="10758" width="17.109375" style="1" customWidth="1"/>
    <col min="10759" max="11006" width="9.109375" style="1" customWidth="1"/>
    <col min="11007" max="11007" width="9.6640625" style="1" customWidth="1"/>
    <col min="11008" max="11008" width="19.5546875" style="1" customWidth="1"/>
    <col min="11009" max="11009" width="17" style="1" customWidth="1"/>
    <col min="11010" max="11010" width="15.88671875" style="1" customWidth="1"/>
    <col min="11011" max="11011" width="16.109375" style="1" customWidth="1"/>
    <col min="11012" max="11012" width="30" style="1" customWidth="1"/>
    <col min="11013" max="11013" width="0" style="1" hidden="1" customWidth="1"/>
    <col min="11014" max="11014" width="17.109375" style="1" customWidth="1"/>
    <col min="11015" max="11262" width="9.109375" style="1" customWidth="1"/>
    <col min="11263" max="11263" width="9.6640625" style="1" customWidth="1"/>
    <col min="11264" max="11264" width="19.5546875" style="1" customWidth="1"/>
    <col min="11265" max="11265" width="17" style="1" customWidth="1"/>
    <col min="11266" max="11266" width="15.88671875" style="1" customWidth="1"/>
    <col min="11267" max="11267" width="16.109375" style="1" customWidth="1"/>
    <col min="11268" max="11268" width="30" style="1" customWidth="1"/>
    <col min="11269" max="11269" width="0" style="1" hidden="1" customWidth="1"/>
    <col min="11270" max="11270" width="17.109375" style="1" customWidth="1"/>
    <col min="11271" max="11518" width="9.109375" style="1" customWidth="1"/>
    <col min="11519" max="11519" width="9.6640625" style="1" customWidth="1"/>
    <col min="11520" max="11520" width="19.5546875" style="1" customWidth="1"/>
    <col min="11521" max="11521" width="17" style="1" customWidth="1"/>
    <col min="11522" max="11522" width="15.88671875" style="1" customWidth="1"/>
    <col min="11523" max="11523" width="16.109375" style="1" customWidth="1"/>
    <col min="11524" max="11524" width="30" style="1" customWidth="1"/>
    <col min="11525" max="11525" width="0" style="1" hidden="1" customWidth="1"/>
    <col min="11526" max="11526" width="17.109375" style="1" customWidth="1"/>
    <col min="11527" max="11774" width="9.109375" style="1" customWidth="1"/>
    <col min="11775" max="11775" width="9.6640625" style="1" customWidth="1"/>
    <col min="11776" max="11776" width="19.5546875" style="1" customWidth="1"/>
    <col min="11777" max="11777" width="17" style="1" customWidth="1"/>
    <col min="11778" max="11778" width="15.88671875" style="1" customWidth="1"/>
    <col min="11779" max="11779" width="16.109375" style="1" customWidth="1"/>
    <col min="11780" max="11780" width="30" style="1" customWidth="1"/>
    <col min="11781" max="11781" width="0" style="1" hidden="1" customWidth="1"/>
    <col min="11782" max="11782" width="17.109375" style="1" customWidth="1"/>
    <col min="11783" max="12030" width="9.109375" style="1" customWidth="1"/>
    <col min="12031" max="12031" width="9.6640625" style="1" customWidth="1"/>
    <col min="12032" max="12032" width="19.5546875" style="1" customWidth="1"/>
    <col min="12033" max="12033" width="17" style="1" customWidth="1"/>
    <col min="12034" max="12034" width="15.88671875" style="1" customWidth="1"/>
    <col min="12035" max="12035" width="16.109375" style="1" customWidth="1"/>
    <col min="12036" max="12036" width="30" style="1" customWidth="1"/>
    <col min="12037" max="12037" width="0" style="1" hidden="1" customWidth="1"/>
    <col min="12038" max="12038" width="17.109375" style="1" customWidth="1"/>
    <col min="12039" max="12286" width="9.109375" style="1" customWidth="1"/>
    <col min="12287" max="12287" width="9.6640625" style="1" customWidth="1"/>
    <col min="12288" max="12288" width="19.5546875" style="1" customWidth="1"/>
    <col min="12289" max="12289" width="17" style="1" customWidth="1"/>
    <col min="12290" max="12290" width="15.88671875" style="1" customWidth="1"/>
    <col min="12291" max="12291" width="16.109375" style="1" customWidth="1"/>
    <col min="12292" max="12292" width="30" style="1" customWidth="1"/>
    <col min="12293" max="12293" width="0" style="1" hidden="1" customWidth="1"/>
    <col min="12294" max="12294" width="17.109375" style="1" customWidth="1"/>
    <col min="12295" max="12542" width="9.109375" style="1" customWidth="1"/>
    <col min="12543" max="12543" width="9.6640625" style="1" customWidth="1"/>
    <col min="12544" max="12544" width="19.5546875" style="1" customWidth="1"/>
    <col min="12545" max="12545" width="17" style="1" customWidth="1"/>
    <col min="12546" max="12546" width="15.88671875" style="1" customWidth="1"/>
    <col min="12547" max="12547" width="16.109375" style="1" customWidth="1"/>
    <col min="12548" max="12548" width="30" style="1" customWidth="1"/>
    <col min="12549" max="12549" width="0" style="1" hidden="1" customWidth="1"/>
    <col min="12550" max="12550" width="17.109375" style="1" customWidth="1"/>
    <col min="12551" max="12798" width="9.109375" style="1" customWidth="1"/>
    <col min="12799" max="12799" width="9.6640625" style="1" customWidth="1"/>
    <col min="12800" max="12800" width="19.5546875" style="1" customWidth="1"/>
    <col min="12801" max="12801" width="17" style="1" customWidth="1"/>
    <col min="12802" max="12802" width="15.88671875" style="1" customWidth="1"/>
    <col min="12803" max="12803" width="16.109375" style="1" customWidth="1"/>
    <col min="12804" max="12804" width="30" style="1" customWidth="1"/>
    <col min="12805" max="12805" width="0" style="1" hidden="1" customWidth="1"/>
    <col min="12806" max="12806" width="17.109375" style="1" customWidth="1"/>
    <col min="12807" max="13054" width="9.109375" style="1" customWidth="1"/>
    <col min="13055" max="13055" width="9.6640625" style="1" customWidth="1"/>
    <col min="13056" max="13056" width="19.5546875" style="1" customWidth="1"/>
    <col min="13057" max="13057" width="17" style="1" customWidth="1"/>
    <col min="13058" max="13058" width="15.88671875" style="1" customWidth="1"/>
    <col min="13059" max="13059" width="16.109375" style="1" customWidth="1"/>
    <col min="13060" max="13060" width="30" style="1" customWidth="1"/>
    <col min="13061" max="13061" width="0" style="1" hidden="1" customWidth="1"/>
    <col min="13062" max="13062" width="17.109375" style="1" customWidth="1"/>
    <col min="13063" max="13310" width="9.109375" style="1" customWidth="1"/>
    <col min="13311" max="13311" width="9.6640625" style="1" customWidth="1"/>
    <col min="13312" max="13312" width="19.5546875" style="1" customWidth="1"/>
    <col min="13313" max="13313" width="17" style="1" customWidth="1"/>
    <col min="13314" max="13314" width="15.88671875" style="1" customWidth="1"/>
    <col min="13315" max="13315" width="16.109375" style="1" customWidth="1"/>
    <col min="13316" max="13316" width="30" style="1" customWidth="1"/>
    <col min="13317" max="13317" width="0" style="1" hidden="1" customWidth="1"/>
    <col min="13318" max="13318" width="17.109375" style="1" customWidth="1"/>
    <col min="13319" max="13566" width="9.109375" style="1" customWidth="1"/>
    <col min="13567" max="13567" width="9.6640625" style="1" customWidth="1"/>
    <col min="13568" max="13568" width="19.5546875" style="1" customWidth="1"/>
    <col min="13569" max="13569" width="17" style="1" customWidth="1"/>
    <col min="13570" max="13570" width="15.88671875" style="1" customWidth="1"/>
    <col min="13571" max="13571" width="16.109375" style="1" customWidth="1"/>
    <col min="13572" max="13572" width="30" style="1" customWidth="1"/>
    <col min="13573" max="13573" width="0" style="1" hidden="1" customWidth="1"/>
    <col min="13574" max="13574" width="17.109375" style="1" customWidth="1"/>
    <col min="13575" max="13822" width="9.109375" style="1" customWidth="1"/>
    <col min="13823" max="13823" width="9.6640625" style="1" customWidth="1"/>
    <col min="13824" max="13824" width="19.5546875" style="1" customWidth="1"/>
    <col min="13825" max="13825" width="17" style="1" customWidth="1"/>
    <col min="13826" max="13826" width="15.88671875" style="1" customWidth="1"/>
    <col min="13827" max="13827" width="16.109375" style="1" customWidth="1"/>
    <col min="13828" max="13828" width="30" style="1" customWidth="1"/>
    <col min="13829" max="13829" width="0" style="1" hidden="1" customWidth="1"/>
    <col min="13830" max="13830" width="17.109375" style="1" customWidth="1"/>
    <col min="13831" max="14078" width="9.109375" style="1" customWidth="1"/>
    <col min="14079" max="14079" width="9.6640625" style="1" customWidth="1"/>
    <col min="14080" max="14080" width="19.5546875" style="1" customWidth="1"/>
    <col min="14081" max="14081" width="17" style="1" customWidth="1"/>
    <col min="14082" max="14082" width="15.88671875" style="1" customWidth="1"/>
    <col min="14083" max="14083" width="16.109375" style="1" customWidth="1"/>
    <col min="14084" max="14084" width="30" style="1" customWidth="1"/>
    <col min="14085" max="14085" width="0" style="1" hidden="1" customWidth="1"/>
    <col min="14086" max="14086" width="17.109375" style="1" customWidth="1"/>
    <col min="14087" max="14334" width="9.109375" style="1" customWidth="1"/>
    <col min="14335" max="14335" width="9.6640625" style="1" customWidth="1"/>
    <col min="14336" max="14336" width="19.5546875" style="1" customWidth="1"/>
    <col min="14337" max="14337" width="17" style="1" customWidth="1"/>
    <col min="14338" max="14338" width="15.88671875" style="1" customWidth="1"/>
    <col min="14339" max="14339" width="16.109375" style="1" customWidth="1"/>
    <col min="14340" max="14340" width="30" style="1" customWidth="1"/>
    <col min="14341" max="14341" width="0" style="1" hidden="1" customWidth="1"/>
    <col min="14342" max="14342" width="17.109375" style="1" customWidth="1"/>
    <col min="14343" max="14590" width="9.109375" style="1" customWidth="1"/>
    <col min="14591" max="14591" width="9.6640625" style="1" customWidth="1"/>
    <col min="14592" max="14592" width="19.5546875" style="1" customWidth="1"/>
    <col min="14593" max="14593" width="17" style="1" customWidth="1"/>
    <col min="14594" max="14594" width="15.88671875" style="1" customWidth="1"/>
    <col min="14595" max="14595" width="16.109375" style="1" customWidth="1"/>
    <col min="14596" max="14596" width="30" style="1" customWidth="1"/>
    <col min="14597" max="14597" width="0" style="1" hidden="1" customWidth="1"/>
    <col min="14598" max="14598" width="17.109375" style="1" customWidth="1"/>
    <col min="14599" max="14846" width="9.109375" style="1" customWidth="1"/>
    <col min="14847" max="14847" width="9.6640625" style="1" customWidth="1"/>
    <col min="14848" max="14848" width="19.5546875" style="1" customWidth="1"/>
    <col min="14849" max="14849" width="17" style="1" customWidth="1"/>
    <col min="14850" max="14850" width="15.88671875" style="1" customWidth="1"/>
    <col min="14851" max="14851" width="16.109375" style="1" customWidth="1"/>
    <col min="14852" max="14852" width="30" style="1" customWidth="1"/>
    <col min="14853" max="14853" width="0" style="1" hidden="1" customWidth="1"/>
    <col min="14854" max="14854" width="17.109375" style="1" customWidth="1"/>
    <col min="14855" max="15102" width="9.109375" style="1" customWidth="1"/>
    <col min="15103" max="15103" width="9.6640625" style="1" customWidth="1"/>
    <col min="15104" max="15104" width="19.5546875" style="1" customWidth="1"/>
    <col min="15105" max="15105" width="17" style="1" customWidth="1"/>
    <col min="15106" max="15106" width="15.88671875" style="1" customWidth="1"/>
    <col min="15107" max="15107" width="16.109375" style="1" customWidth="1"/>
    <col min="15108" max="15108" width="30" style="1" customWidth="1"/>
    <col min="15109" max="15109" width="0" style="1" hidden="1" customWidth="1"/>
    <col min="15110" max="15110" width="17.109375" style="1" customWidth="1"/>
    <col min="15111" max="15358" width="9.109375" style="1" customWidth="1"/>
    <col min="15359" max="15359" width="9.6640625" style="1" customWidth="1"/>
    <col min="15360" max="15360" width="19.5546875" style="1" customWidth="1"/>
    <col min="15361" max="15361" width="17" style="1" customWidth="1"/>
    <col min="15362" max="15362" width="15.88671875" style="1" customWidth="1"/>
    <col min="15363" max="15363" width="16.109375" style="1" customWidth="1"/>
    <col min="15364" max="15364" width="30" style="1" customWidth="1"/>
    <col min="15365" max="15365" width="0" style="1" hidden="1" customWidth="1"/>
    <col min="15366" max="15366" width="17.109375" style="1" customWidth="1"/>
    <col min="15367" max="15614" width="9.109375" style="1" customWidth="1"/>
    <col min="15615" max="15615" width="9.6640625" style="1" customWidth="1"/>
    <col min="15616" max="15616" width="19.5546875" style="1" customWidth="1"/>
    <col min="15617" max="15617" width="17" style="1" customWidth="1"/>
    <col min="15618" max="15618" width="15.88671875" style="1" customWidth="1"/>
    <col min="15619" max="15619" width="16.109375" style="1" customWidth="1"/>
    <col min="15620" max="15620" width="30" style="1" customWidth="1"/>
    <col min="15621" max="15621" width="0" style="1" hidden="1" customWidth="1"/>
    <col min="15622" max="15622" width="17.109375" style="1" customWidth="1"/>
    <col min="15623" max="15870" width="9.109375" style="1" customWidth="1"/>
    <col min="15871" max="15871" width="9.6640625" style="1" customWidth="1"/>
    <col min="15872" max="15872" width="19.5546875" style="1" customWidth="1"/>
    <col min="15873" max="15873" width="17" style="1" customWidth="1"/>
    <col min="15874" max="15874" width="15.88671875" style="1" customWidth="1"/>
    <col min="15875" max="15875" width="16.109375" style="1" customWidth="1"/>
    <col min="15876" max="15876" width="30" style="1" customWidth="1"/>
    <col min="15877" max="15877" width="0" style="1" hidden="1" customWidth="1"/>
    <col min="15878" max="15878" width="17.109375" style="1" customWidth="1"/>
    <col min="15879" max="16126" width="9.109375" style="1" customWidth="1"/>
    <col min="16127" max="16127" width="9.6640625" style="1" customWidth="1"/>
    <col min="16128" max="16128" width="19.5546875" style="1" customWidth="1"/>
    <col min="16129" max="16129" width="17" style="1" customWidth="1"/>
    <col min="16130" max="16130" width="15.88671875" style="1" customWidth="1"/>
    <col min="16131" max="16131" width="16.109375" style="1" customWidth="1"/>
    <col min="16132" max="16132" width="30" style="1" customWidth="1"/>
    <col min="16133" max="16133" width="0" style="1" hidden="1" customWidth="1"/>
    <col min="16134" max="16134" width="17.109375" style="1" customWidth="1"/>
    <col min="16135" max="16384" width="9.109375" style="1" customWidth="1"/>
  </cols>
  <sheetData>
    <row r="1" spans="1:7" ht="12.75" customHeight="1" x14ac:dyDescent="0.3">
      <c r="A1" s="26" t="s">
        <v>0</v>
      </c>
      <c r="B1" s="26"/>
      <c r="C1" s="26"/>
      <c r="D1" s="26"/>
      <c r="E1" s="26"/>
      <c r="F1" s="26"/>
    </row>
    <row r="2" spans="1:7" ht="12.75" customHeight="1" x14ac:dyDescent="0.3">
      <c r="A2" s="26" t="s">
        <v>1</v>
      </c>
      <c r="B2" s="26"/>
      <c r="C2" s="26"/>
      <c r="D2" s="26"/>
      <c r="E2" s="26"/>
      <c r="F2" s="26"/>
    </row>
    <row r="3" spans="1:7" ht="12.75" customHeight="1" x14ac:dyDescent="0.3">
      <c r="A3" s="26" t="s">
        <v>392</v>
      </c>
      <c r="B3" s="26"/>
      <c r="C3" s="26"/>
      <c r="D3" s="26"/>
      <c r="E3" s="26"/>
      <c r="F3" s="26"/>
    </row>
    <row r="4" spans="1:7" ht="12.75" customHeight="1" x14ac:dyDescent="0.3">
      <c r="A4" s="26"/>
      <c r="B4" s="26"/>
      <c r="C4" s="26"/>
      <c r="D4" s="26"/>
      <c r="E4" s="26"/>
      <c r="F4" s="26"/>
    </row>
    <row r="5" spans="1:7" s="8" customFormat="1" ht="27" customHeight="1" x14ac:dyDescent="0.3">
      <c r="A5" s="3" t="s">
        <v>56</v>
      </c>
      <c r="B5" s="4" t="s">
        <v>2</v>
      </c>
      <c r="C5" s="4" t="s">
        <v>3</v>
      </c>
      <c r="D5" s="5" t="s">
        <v>4</v>
      </c>
      <c r="E5" s="5" t="s">
        <v>5</v>
      </c>
      <c r="F5" s="6" t="s">
        <v>6</v>
      </c>
      <c r="G5" s="7"/>
    </row>
    <row r="6" spans="1:7" s="14" customFormat="1" x14ac:dyDescent="0.3">
      <c r="A6" s="9"/>
      <c r="B6" s="10"/>
      <c r="C6" s="11"/>
      <c r="D6" s="12"/>
      <c r="E6" s="12"/>
      <c r="F6" s="10"/>
      <c r="G6" s="13"/>
    </row>
    <row r="7" spans="1:7" s="14" customFormat="1" x14ac:dyDescent="0.3">
      <c r="A7" s="9" t="s">
        <v>57</v>
      </c>
      <c r="B7" s="10" t="s">
        <v>7</v>
      </c>
      <c r="C7" s="11" t="s">
        <v>60</v>
      </c>
      <c r="D7" s="12">
        <v>8462.6</v>
      </c>
      <c r="E7" s="12"/>
      <c r="F7" s="10" t="s">
        <v>8</v>
      </c>
      <c r="G7" s="13"/>
    </row>
    <row r="8" spans="1:7" s="14" customFormat="1" ht="26.4" x14ac:dyDescent="0.3">
      <c r="A8" s="9" t="s">
        <v>57</v>
      </c>
      <c r="B8" s="10" t="s">
        <v>7</v>
      </c>
      <c r="C8" s="11" t="s">
        <v>60</v>
      </c>
      <c r="D8" s="12">
        <v>14465</v>
      </c>
      <c r="E8" s="12"/>
      <c r="F8" s="10" t="s">
        <v>20</v>
      </c>
      <c r="G8" s="13"/>
    </row>
    <row r="9" spans="1:7" s="14" customFormat="1" ht="26.4" x14ac:dyDescent="0.3">
      <c r="A9" s="9" t="s">
        <v>57</v>
      </c>
      <c r="B9" s="10" t="s">
        <v>7</v>
      </c>
      <c r="C9" s="11" t="s">
        <v>60</v>
      </c>
      <c r="D9" s="12">
        <v>194.2</v>
      </c>
      <c r="E9" s="12"/>
      <c r="F9" s="10" t="s">
        <v>32</v>
      </c>
      <c r="G9" s="13"/>
    </row>
    <row r="10" spans="1:7" s="14" customFormat="1" ht="26.4" x14ac:dyDescent="0.3">
      <c r="A10" s="9" t="s">
        <v>57</v>
      </c>
      <c r="B10" s="10" t="s">
        <v>7</v>
      </c>
      <c r="C10" s="11" t="s">
        <v>60</v>
      </c>
      <c r="D10" s="12">
        <v>5449.2</v>
      </c>
      <c r="E10" s="12"/>
      <c r="F10" s="10" t="s">
        <v>9</v>
      </c>
      <c r="G10" s="13"/>
    </row>
    <row r="11" spans="1:7" s="14" customFormat="1" ht="26.4" x14ac:dyDescent="0.3">
      <c r="A11" s="9" t="s">
        <v>57</v>
      </c>
      <c r="B11" s="10" t="s">
        <v>7</v>
      </c>
      <c r="C11" s="11" t="s">
        <v>60</v>
      </c>
      <c r="D11" s="12">
        <v>9514.7999999999993</v>
      </c>
      <c r="E11" s="12"/>
      <c r="F11" s="10" t="s">
        <v>18</v>
      </c>
      <c r="G11" s="13"/>
    </row>
    <row r="12" spans="1:7" s="14" customFormat="1" ht="26.4" x14ac:dyDescent="0.3">
      <c r="A12" s="9" t="s">
        <v>57</v>
      </c>
      <c r="B12" s="10" t="s">
        <v>7</v>
      </c>
      <c r="C12" s="11" t="s">
        <v>60</v>
      </c>
      <c r="D12" s="12">
        <v>5531.25</v>
      </c>
      <c r="E12" s="12"/>
      <c r="F12" s="10" t="s">
        <v>10</v>
      </c>
      <c r="G12" s="13"/>
    </row>
    <row r="13" spans="1:7" s="14" customFormat="1" ht="26.4" x14ac:dyDescent="0.3">
      <c r="A13" s="9" t="s">
        <v>57</v>
      </c>
      <c r="B13" s="10" t="s">
        <v>7</v>
      </c>
      <c r="C13" s="11" t="s">
        <v>60</v>
      </c>
      <c r="D13" s="12">
        <v>10732.15</v>
      </c>
      <c r="E13" s="12"/>
      <c r="F13" s="10" t="s">
        <v>11</v>
      </c>
      <c r="G13" s="13"/>
    </row>
    <row r="14" spans="1:7" s="14" customFormat="1" ht="26.4" x14ac:dyDescent="0.3">
      <c r="A14" s="9" t="s">
        <v>57</v>
      </c>
      <c r="B14" s="10" t="s">
        <v>7</v>
      </c>
      <c r="C14" s="11" t="s">
        <v>60</v>
      </c>
      <c r="D14" s="12">
        <v>194.2</v>
      </c>
      <c r="E14" s="12"/>
      <c r="F14" s="10" t="s">
        <v>33</v>
      </c>
      <c r="G14" s="13"/>
    </row>
    <row r="15" spans="1:7" s="14" customFormat="1" ht="26.4" x14ac:dyDescent="0.3">
      <c r="A15" s="9" t="s">
        <v>57</v>
      </c>
      <c r="B15" s="10" t="s">
        <v>7</v>
      </c>
      <c r="C15" s="11" t="s">
        <v>60</v>
      </c>
      <c r="D15" s="12">
        <v>31915.7</v>
      </c>
      <c r="E15" s="12"/>
      <c r="F15" s="10" t="s">
        <v>13</v>
      </c>
      <c r="G15" s="13"/>
    </row>
    <row r="16" spans="1:7" s="14" customFormat="1" ht="13.2" customHeight="1" x14ac:dyDescent="0.3">
      <c r="A16" s="9" t="s">
        <v>57</v>
      </c>
      <c r="B16" s="10" t="s">
        <v>7</v>
      </c>
      <c r="C16" s="11" t="s">
        <v>60</v>
      </c>
      <c r="D16" s="12">
        <v>10238.1</v>
      </c>
      <c r="E16" s="12"/>
      <c r="F16" s="10" t="s">
        <v>54</v>
      </c>
      <c r="G16" s="13"/>
    </row>
    <row r="17" spans="1:7" s="14" customFormat="1" ht="26.4" x14ac:dyDescent="0.3">
      <c r="A17" s="9" t="s">
        <v>57</v>
      </c>
      <c r="B17" s="10" t="s">
        <v>7</v>
      </c>
      <c r="C17" s="11" t="s">
        <v>60</v>
      </c>
      <c r="D17" s="12">
        <v>388.4</v>
      </c>
      <c r="E17" s="12"/>
      <c r="F17" s="10" t="s">
        <v>55</v>
      </c>
      <c r="G17" s="13"/>
    </row>
    <row r="18" spans="1:7" s="14" customFormat="1" x14ac:dyDescent="0.3">
      <c r="A18" s="9" t="s">
        <v>57</v>
      </c>
      <c r="B18" s="10" t="s">
        <v>7</v>
      </c>
      <c r="C18" s="11" t="s">
        <v>60</v>
      </c>
      <c r="D18" s="12">
        <v>275522.3</v>
      </c>
      <c r="E18" s="12"/>
      <c r="F18" s="10" t="s">
        <v>12</v>
      </c>
      <c r="G18" s="13"/>
    </row>
    <row r="19" spans="1:7" s="14" customFormat="1" x14ac:dyDescent="0.3">
      <c r="A19" s="9" t="s">
        <v>57</v>
      </c>
      <c r="B19" s="10" t="s">
        <v>7</v>
      </c>
      <c r="C19" s="11" t="s">
        <v>58</v>
      </c>
      <c r="D19" s="12">
        <v>9.94</v>
      </c>
      <c r="E19" s="12"/>
      <c r="F19" s="10" t="s">
        <v>12</v>
      </c>
      <c r="G19" s="13"/>
    </row>
    <row r="20" spans="1:7" s="14" customFormat="1" x14ac:dyDescent="0.3">
      <c r="A20" s="9" t="s">
        <v>57</v>
      </c>
      <c r="B20" s="10" t="s">
        <v>7</v>
      </c>
      <c r="C20" s="11" t="s">
        <v>61</v>
      </c>
      <c r="D20" s="12">
        <v>97.5</v>
      </c>
      <c r="E20" s="12"/>
      <c r="F20" s="10" t="s">
        <v>12</v>
      </c>
      <c r="G20" s="13"/>
    </row>
    <row r="21" spans="1:7" s="14" customFormat="1" x14ac:dyDescent="0.3">
      <c r="A21" s="9" t="s">
        <v>57</v>
      </c>
      <c r="B21" s="10" t="s">
        <v>7</v>
      </c>
      <c r="C21" s="11" t="s">
        <v>59</v>
      </c>
      <c r="D21" s="12">
        <v>21400</v>
      </c>
      <c r="E21" s="12"/>
      <c r="F21" s="10" t="s">
        <v>12</v>
      </c>
      <c r="G21" s="13"/>
    </row>
    <row r="22" spans="1:7" s="14" customFormat="1" x14ac:dyDescent="0.3">
      <c r="A22" s="9" t="s">
        <v>57</v>
      </c>
      <c r="B22" s="10" t="s">
        <v>7</v>
      </c>
      <c r="C22" s="11" t="s">
        <v>62</v>
      </c>
      <c r="D22" s="12">
        <v>27305.35</v>
      </c>
      <c r="E22" s="12"/>
      <c r="F22" s="10" t="s">
        <v>12</v>
      </c>
      <c r="G22" s="13"/>
    </row>
    <row r="23" spans="1:7" s="14" customFormat="1" ht="26.4" x14ac:dyDescent="0.3">
      <c r="A23" s="9" t="s">
        <v>57</v>
      </c>
      <c r="B23" s="10" t="s">
        <v>7</v>
      </c>
      <c r="C23" s="15" t="s">
        <v>15</v>
      </c>
      <c r="D23" s="12">
        <v>1443825</v>
      </c>
      <c r="E23" s="12"/>
      <c r="F23" s="10" t="s">
        <v>12</v>
      </c>
      <c r="G23" s="13"/>
    </row>
    <row r="24" spans="1:7" s="14" customFormat="1" x14ac:dyDescent="0.3">
      <c r="A24" s="9" t="s">
        <v>57</v>
      </c>
      <c r="B24" s="10" t="s">
        <v>7</v>
      </c>
      <c r="C24" s="15" t="s">
        <v>14</v>
      </c>
      <c r="D24" s="12">
        <v>179112.6</v>
      </c>
      <c r="E24" s="12"/>
      <c r="F24" s="10" t="s">
        <v>8</v>
      </c>
      <c r="G24" s="13"/>
    </row>
    <row r="25" spans="1:7" s="14" customFormat="1" x14ac:dyDescent="0.3">
      <c r="A25" s="9" t="s">
        <v>57</v>
      </c>
      <c r="B25" s="10" t="s">
        <v>7</v>
      </c>
      <c r="C25" s="15" t="s">
        <v>26</v>
      </c>
      <c r="D25" s="12">
        <v>71500</v>
      </c>
      <c r="E25" s="12"/>
      <c r="F25" s="10" t="s">
        <v>54</v>
      </c>
      <c r="G25" s="13"/>
    </row>
    <row r="26" spans="1:7" s="14" customFormat="1" x14ac:dyDescent="0.3">
      <c r="A26" s="9" t="s">
        <v>57</v>
      </c>
      <c r="B26" s="10" t="s">
        <v>7</v>
      </c>
      <c r="C26" s="15" t="s">
        <v>26</v>
      </c>
      <c r="D26" s="12">
        <v>116463</v>
      </c>
      <c r="E26" s="12"/>
      <c r="F26" s="10" t="s">
        <v>12</v>
      </c>
      <c r="G26" s="13"/>
    </row>
    <row r="27" spans="1:7" s="14" customFormat="1" x14ac:dyDescent="0.3">
      <c r="A27" s="9" t="s">
        <v>57</v>
      </c>
      <c r="B27" s="10" t="s">
        <v>7</v>
      </c>
      <c r="C27" s="11" t="s">
        <v>63</v>
      </c>
      <c r="D27" s="12">
        <v>6500</v>
      </c>
      <c r="E27" s="12"/>
      <c r="F27" s="10" t="s">
        <v>12</v>
      </c>
      <c r="G27" s="13"/>
    </row>
    <row r="28" spans="1:7" s="14" customFormat="1" ht="26.4" x14ac:dyDescent="0.3">
      <c r="A28" s="9" t="s">
        <v>57</v>
      </c>
      <c r="B28" s="10" t="s">
        <v>7</v>
      </c>
      <c r="C28" s="11" t="s">
        <v>43</v>
      </c>
      <c r="D28" s="12">
        <v>181000</v>
      </c>
      <c r="E28" s="12"/>
      <c r="F28" s="10" t="s">
        <v>12</v>
      </c>
      <c r="G28" s="13"/>
    </row>
    <row r="29" spans="1:7" s="14" customFormat="1" ht="26.4" x14ac:dyDescent="0.3">
      <c r="A29" s="9" t="s">
        <v>57</v>
      </c>
      <c r="B29" s="10" t="s">
        <v>7</v>
      </c>
      <c r="C29" s="11" t="s">
        <v>64</v>
      </c>
      <c r="D29" s="12">
        <v>2491620</v>
      </c>
      <c r="E29" s="12"/>
      <c r="F29" s="10" t="s">
        <v>12</v>
      </c>
      <c r="G29" s="13"/>
    </row>
    <row r="30" spans="1:7" s="14" customFormat="1" ht="26.4" x14ac:dyDescent="0.3">
      <c r="A30" s="9" t="s">
        <v>57</v>
      </c>
      <c r="B30" s="10" t="s">
        <v>29</v>
      </c>
      <c r="C30" s="11" t="s">
        <v>65</v>
      </c>
      <c r="D30" s="12"/>
      <c r="E30" s="12">
        <v>7938.91</v>
      </c>
      <c r="F30" s="10" t="s">
        <v>12</v>
      </c>
      <c r="G30" s="13"/>
    </row>
    <row r="31" spans="1:7" s="14" customFormat="1" ht="26.4" x14ac:dyDescent="0.3">
      <c r="A31" s="9" t="s">
        <v>57</v>
      </c>
      <c r="B31" s="10" t="s">
        <v>281</v>
      </c>
      <c r="C31" s="11" t="s">
        <v>48</v>
      </c>
      <c r="D31" s="12"/>
      <c r="E31" s="12">
        <v>342741.55</v>
      </c>
      <c r="F31" s="10" t="s">
        <v>12</v>
      </c>
      <c r="G31" s="13"/>
    </row>
    <row r="32" spans="1:7" s="14" customFormat="1" ht="39.6" x14ac:dyDescent="0.3">
      <c r="A32" s="9" t="s">
        <v>57</v>
      </c>
      <c r="B32" s="10" t="s">
        <v>66</v>
      </c>
      <c r="C32" s="11" t="s">
        <v>67</v>
      </c>
      <c r="D32" s="12"/>
      <c r="E32" s="12">
        <v>4332</v>
      </c>
      <c r="F32" s="10" t="s">
        <v>54</v>
      </c>
      <c r="G32" s="13"/>
    </row>
    <row r="33" spans="1:7" s="14" customFormat="1" ht="30.6" customHeight="1" x14ac:dyDescent="0.3">
      <c r="A33" s="9" t="s">
        <v>57</v>
      </c>
      <c r="B33" s="10" t="s">
        <v>17</v>
      </c>
      <c r="C33" s="11" t="s">
        <v>67</v>
      </c>
      <c r="D33" s="12"/>
      <c r="E33" s="12">
        <v>30000</v>
      </c>
      <c r="F33" s="10" t="s">
        <v>12</v>
      </c>
      <c r="G33" s="13"/>
    </row>
    <row r="34" spans="1:7" s="14" customFormat="1" ht="26.4" x14ac:dyDescent="0.3">
      <c r="A34" s="9" t="s">
        <v>57</v>
      </c>
      <c r="B34" s="10" t="s">
        <v>68</v>
      </c>
      <c r="C34" s="11" t="s">
        <v>69</v>
      </c>
      <c r="D34" s="12"/>
      <c r="E34" s="12">
        <v>11343</v>
      </c>
      <c r="F34" s="10" t="s">
        <v>12</v>
      </c>
      <c r="G34" s="13"/>
    </row>
    <row r="35" spans="1:7" s="14" customFormat="1" ht="26.4" x14ac:dyDescent="0.3">
      <c r="A35" s="9" t="s">
        <v>57</v>
      </c>
      <c r="B35" s="20" t="s">
        <v>70</v>
      </c>
      <c r="C35" s="11" t="s">
        <v>48</v>
      </c>
      <c r="D35" s="12"/>
      <c r="E35" s="21">
        <v>53926.9</v>
      </c>
      <c r="F35" s="10" t="s">
        <v>12</v>
      </c>
      <c r="G35" s="13"/>
    </row>
    <row r="36" spans="1:7" s="14" customFormat="1" ht="57" x14ac:dyDescent="0.3">
      <c r="A36" s="9" t="s">
        <v>57</v>
      </c>
      <c r="B36" s="20" t="s">
        <v>71</v>
      </c>
      <c r="C36" s="11" t="s">
        <v>67</v>
      </c>
      <c r="D36" s="12"/>
      <c r="E36" s="21">
        <f>3445+3445+30000+30000</f>
        <v>66890</v>
      </c>
      <c r="F36" s="10" t="s">
        <v>55</v>
      </c>
      <c r="G36" s="13"/>
    </row>
    <row r="37" spans="1:7" s="14" customFormat="1" ht="34.200000000000003" x14ac:dyDescent="0.3">
      <c r="A37" s="9" t="s">
        <v>57</v>
      </c>
      <c r="B37" s="20" t="s">
        <v>72</v>
      </c>
      <c r="C37" s="20" t="s">
        <v>38</v>
      </c>
      <c r="D37" s="12"/>
      <c r="E37" s="21">
        <v>8602</v>
      </c>
      <c r="F37" s="10" t="s">
        <v>55</v>
      </c>
      <c r="G37" s="13"/>
    </row>
    <row r="38" spans="1:7" s="14" customFormat="1" ht="45.6" x14ac:dyDescent="0.3">
      <c r="A38" s="9" t="s">
        <v>57</v>
      </c>
      <c r="B38" s="20" t="s">
        <v>73</v>
      </c>
      <c r="C38" s="20" t="s">
        <v>74</v>
      </c>
      <c r="D38" s="12"/>
      <c r="E38" s="21">
        <v>175886.61</v>
      </c>
      <c r="F38" s="10" t="s">
        <v>54</v>
      </c>
      <c r="G38" s="13"/>
    </row>
    <row r="39" spans="1:7" s="14" customFormat="1" ht="57" x14ac:dyDescent="0.3">
      <c r="A39" s="9" t="s">
        <v>57</v>
      </c>
      <c r="B39" s="20" t="s">
        <v>75</v>
      </c>
      <c r="C39" s="20" t="s">
        <v>34</v>
      </c>
      <c r="D39" s="12"/>
      <c r="E39" s="21">
        <v>15000</v>
      </c>
      <c r="F39" s="10" t="s">
        <v>12</v>
      </c>
      <c r="G39" s="13"/>
    </row>
    <row r="40" spans="1:7" s="14" customFormat="1" ht="22.8" x14ac:dyDescent="0.3">
      <c r="A40" s="9" t="s">
        <v>57</v>
      </c>
      <c r="B40" s="20" t="s">
        <v>47</v>
      </c>
      <c r="C40" s="20" t="s">
        <v>76</v>
      </c>
      <c r="D40" s="12"/>
      <c r="E40" s="21">
        <v>5375.98</v>
      </c>
      <c r="F40" s="10" t="s">
        <v>12</v>
      </c>
      <c r="G40" s="13"/>
    </row>
    <row r="41" spans="1:7" s="14" customFormat="1" ht="45.6" x14ac:dyDescent="0.3">
      <c r="A41" s="9" t="s">
        <v>57</v>
      </c>
      <c r="B41" s="20" t="s">
        <v>77</v>
      </c>
      <c r="C41" s="20" t="s">
        <v>78</v>
      </c>
      <c r="D41" s="12"/>
      <c r="E41" s="21">
        <v>16287.6</v>
      </c>
      <c r="F41" s="10" t="s">
        <v>12</v>
      </c>
      <c r="G41" s="13"/>
    </row>
    <row r="42" spans="1:7" s="14" customFormat="1" ht="22.8" x14ac:dyDescent="0.3">
      <c r="A42" s="9" t="s">
        <v>57</v>
      </c>
      <c r="B42" s="20" t="s">
        <v>79</v>
      </c>
      <c r="C42" s="20" t="s">
        <v>23</v>
      </c>
      <c r="D42" s="12"/>
      <c r="E42" s="21">
        <v>3376</v>
      </c>
      <c r="F42" s="10" t="s">
        <v>12</v>
      </c>
      <c r="G42" s="13"/>
    </row>
    <row r="43" spans="1:7" s="14" customFormat="1" ht="34.200000000000003" x14ac:dyDescent="0.3">
      <c r="A43" s="9" t="s">
        <v>57</v>
      </c>
      <c r="B43" s="20" t="s">
        <v>80</v>
      </c>
      <c r="C43" s="20" t="s">
        <v>30</v>
      </c>
      <c r="D43" s="12"/>
      <c r="E43" s="21">
        <v>13725</v>
      </c>
      <c r="F43" s="10" t="s">
        <v>12</v>
      </c>
      <c r="G43" s="13"/>
    </row>
    <row r="44" spans="1:7" s="14" customFormat="1" ht="34.200000000000003" x14ac:dyDescent="0.3">
      <c r="A44" s="9" t="s">
        <v>57</v>
      </c>
      <c r="B44" s="20" t="s">
        <v>81</v>
      </c>
      <c r="C44" s="20" t="s">
        <v>82</v>
      </c>
      <c r="D44" s="12"/>
      <c r="E44" s="21">
        <v>6300</v>
      </c>
      <c r="F44" s="10" t="s">
        <v>55</v>
      </c>
      <c r="G44" s="13"/>
    </row>
    <row r="45" spans="1:7" s="14" customFormat="1" ht="34.200000000000003" x14ac:dyDescent="0.3">
      <c r="A45" s="9" t="s">
        <v>57</v>
      </c>
      <c r="B45" s="20" t="s">
        <v>83</v>
      </c>
      <c r="C45" s="20" t="s">
        <v>27</v>
      </c>
      <c r="D45" s="12"/>
      <c r="E45" s="21">
        <v>2000</v>
      </c>
      <c r="F45" s="10" t="s">
        <v>12</v>
      </c>
      <c r="G45" s="13"/>
    </row>
    <row r="46" spans="1:7" s="14" customFormat="1" ht="34.200000000000003" x14ac:dyDescent="0.3">
      <c r="A46" s="9" t="s">
        <v>57</v>
      </c>
      <c r="B46" s="20" t="s">
        <v>84</v>
      </c>
      <c r="C46" s="20" t="s">
        <v>85</v>
      </c>
      <c r="D46" s="12"/>
      <c r="E46" s="21">
        <f>10040+4950</f>
        <v>14990</v>
      </c>
      <c r="F46" s="10" t="s">
        <v>12</v>
      </c>
      <c r="G46" s="13"/>
    </row>
    <row r="47" spans="1:7" s="14" customFormat="1" ht="45.6" x14ac:dyDescent="0.3">
      <c r="A47" s="9" t="s">
        <v>57</v>
      </c>
      <c r="B47" s="20" t="s">
        <v>86</v>
      </c>
      <c r="C47" s="20" t="s">
        <v>87</v>
      </c>
      <c r="D47" s="12"/>
      <c r="E47" s="21">
        <v>3000</v>
      </c>
      <c r="F47" s="10" t="s">
        <v>55</v>
      </c>
      <c r="G47" s="13"/>
    </row>
    <row r="48" spans="1:7" s="14" customFormat="1" ht="45.6" x14ac:dyDescent="0.3">
      <c r="A48" s="9" t="s">
        <v>57</v>
      </c>
      <c r="B48" s="20" t="s">
        <v>89</v>
      </c>
      <c r="C48" s="20" t="s">
        <v>88</v>
      </c>
      <c r="D48" s="12"/>
      <c r="E48" s="21">
        <v>10000</v>
      </c>
      <c r="F48" s="10" t="s">
        <v>54</v>
      </c>
      <c r="G48" s="13"/>
    </row>
    <row r="49" spans="1:7" s="14" customFormat="1" ht="34.200000000000003" x14ac:dyDescent="0.3">
      <c r="A49" s="9" t="s">
        <v>57</v>
      </c>
      <c r="B49" s="20" t="s">
        <v>90</v>
      </c>
      <c r="C49" s="20" t="s">
        <v>91</v>
      </c>
      <c r="D49" s="12"/>
      <c r="E49" s="21">
        <v>15739.9</v>
      </c>
      <c r="F49" s="10" t="s">
        <v>55</v>
      </c>
      <c r="G49" s="13"/>
    </row>
    <row r="50" spans="1:7" s="14" customFormat="1" ht="22.8" x14ac:dyDescent="0.3">
      <c r="A50" s="9" t="s">
        <v>57</v>
      </c>
      <c r="B50" s="20" t="s">
        <v>17</v>
      </c>
      <c r="C50" s="20" t="s">
        <v>67</v>
      </c>
      <c r="D50" s="12"/>
      <c r="E50" s="21">
        <v>34380</v>
      </c>
      <c r="F50" s="10" t="s">
        <v>12</v>
      </c>
      <c r="G50" s="13"/>
    </row>
    <row r="51" spans="1:7" s="14" customFormat="1" ht="34.200000000000003" x14ac:dyDescent="0.3">
      <c r="A51" s="9" t="s">
        <v>57</v>
      </c>
      <c r="B51" s="20" t="s">
        <v>92</v>
      </c>
      <c r="C51" s="20" t="s">
        <v>39</v>
      </c>
      <c r="D51" s="12"/>
      <c r="E51" s="21">
        <v>16833</v>
      </c>
      <c r="F51" s="10" t="s">
        <v>55</v>
      </c>
      <c r="G51" s="13"/>
    </row>
    <row r="52" spans="1:7" s="14" customFormat="1" ht="68.400000000000006" x14ac:dyDescent="0.3">
      <c r="A52" s="9" t="s">
        <v>57</v>
      </c>
      <c r="B52" s="20" t="s">
        <v>93</v>
      </c>
      <c r="C52" s="20" t="s">
        <v>36</v>
      </c>
      <c r="D52" s="12"/>
      <c r="E52" s="21">
        <v>30000</v>
      </c>
      <c r="F52" s="10" t="s">
        <v>12</v>
      </c>
      <c r="G52" s="13"/>
    </row>
    <row r="53" spans="1:7" s="14" customFormat="1" ht="57" x14ac:dyDescent="0.3">
      <c r="A53" s="9" t="s">
        <v>57</v>
      </c>
      <c r="B53" s="20" t="s">
        <v>94</v>
      </c>
      <c r="C53" s="20" t="s">
        <v>36</v>
      </c>
      <c r="D53" s="12"/>
      <c r="E53" s="21">
        <v>30000</v>
      </c>
      <c r="F53" s="10" t="s">
        <v>12</v>
      </c>
      <c r="G53" s="13"/>
    </row>
    <row r="54" spans="1:7" s="14" customFormat="1" ht="45.6" x14ac:dyDescent="0.3">
      <c r="A54" s="9" t="s">
        <v>57</v>
      </c>
      <c r="B54" s="20" t="s">
        <v>95</v>
      </c>
      <c r="C54" s="20" t="s">
        <v>96</v>
      </c>
      <c r="D54" s="12"/>
      <c r="E54" s="21">
        <v>1868.15</v>
      </c>
      <c r="F54" s="10" t="s">
        <v>55</v>
      </c>
      <c r="G54" s="13"/>
    </row>
    <row r="55" spans="1:7" s="14" customFormat="1" ht="34.200000000000003" x14ac:dyDescent="0.3">
      <c r="A55" s="9" t="s">
        <v>57</v>
      </c>
      <c r="B55" s="20" t="s">
        <v>97</v>
      </c>
      <c r="C55" s="20" t="s">
        <v>37</v>
      </c>
      <c r="D55" s="12"/>
      <c r="E55" s="21">
        <v>193</v>
      </c>
      <c r="F55" s="10" t="s">
        <v>12</v>
      </c>
      <c r="G55" s="13"/>
    </row>
    <row r="56" spans="1:7" s="14" customFormat="1" ht="34.200000000000003" x14ac:dyDescent="0.3">
      <c r="A56" s="9" t="s">
        <v>57</v>
      </c>
      <c r="B56" s="20" t="s">
        <v>98</v>
      </c>
      <c r="C56" s="20" t="s">
        <v>37</v>
      </c>
      <c r="D56" s="12"/>
      <c r="E56" s="21">
        <v>7949</v>
      </c>
      <c r="F56" s="10" t="s">
        <v>12</v>
      </c>
      <c r="G56" s="13"/>
    </row>
    <row r="57" spans="1:7" s="14" customFormat="1" x14ac:dyDescent="0.3">
      <c r="A57" s="9" t="s">
        <v>57</v>
      </c>
      <c r="B57" s="20" t="s">
        <v>41</v>
      </c>
      <c r="C57" s="20" t="s">
        <v>42</v>
      </c>
      <c r="D57" s="12"/>
      <c r="E57" s="21">
        <f>4727+4727</f>
        <v>9454</v>
      </c>
      <c r="F57" s="10" t="s">
        <v>12</v>
      </c>
      <c r="G57" s="13"/>
    </row>
    <row r="58" spans="1:7" s="14" customFormat="1" x14ac:dyDescent="0.3">
      <c r="A58" s="9" t="s">
        <v>99</v>
      </c>
      <c r="B58" s="10" t="s">
        <v>7</v>
      </c>
      <c r="C58" s="11" t="s">
        <v>60</v>
      </c>
      <c r="D58" s="12">
        <v>6212.3</v>
      </c>
      <c r="E58" s="12"/>
      <c r="F58" s="10" t="s">
        <v>8</v>
      </c>
      <c r="G58" s="13"/>
    </row>
    <row r="59" spans="1:7" s="14" customFormat="1" ht="26.4" x14ac:dyDescent="0.3">
      <c r="A59" s="9" t="s">
        <v>99</v>
      </c>
      <c r="B59" s="10" t="s">
        <v>7</v>
      </c>
      <c r="C59" s="11" t="s">
        <v>60</v>
      </c>
      <c r="D59" s="12">
        <v>679.7</v>
      </c>
      <c r="E59" s="12"/>
      <c r="F59" s="10" t="s">
        <v>9</v>
      </c>
      <c r="G59" s="13"/>
    </row>
    <row r="60" spans="1:7" s="14" customFormat="1" ht="26.4" x14ac:dyDescent="0.3">
      <c r="A60" s="9" t="s">
        <v>99</v>
      </c>
      <c r="B60" s="10" t="s">
        <v>7</v>
      </c>
      <c r="C60" s="11" t="s">
        <v>60</v>
      </c>
      <c r="D60" s="12">
        <v>29935.45</v>
      </c>
      <c r="E60" s="12"/>
      <c r="F60" s="10" t="s">
        <v>10</v>
      </c>
      <c r="G60" s="13"/>
    </row>
    <row r="61" spans="1:7" s="14" customFormat="1" ht="26.4" x14ac:dyDescent="0.3">
      <c r="A61" s="9" t="s">
        <v>99</v>
      </c>
      <c r="B61" s="10" t="s">
        <v>7</v>
      </c>
      <c r="C61" s="11" t="s">
        <v>60</v>
      </c>
      <c r="D61" s="12">
        <v>73055.600000000006</v>
      </c>
      <c r="E61" s="12"/>
      <c r="F61" s="10" t="s">
        <v>13</v>
      </c>
      <c r="G61" s="13"/>
    </row>
    <row r="62" spans="1:7" s="14" customFormat="1" x14ac:dyDescent="0.3">
      <c r="A62" s="9" t="s">
        <v>99</v>
      </c>
      <c r="B62" s="10" t="s">
        <v>7</v>
      </c>
      <c r="C62" s="11" t="s">
        <v>60</v>
      </c>
      <c r="D62" s="12">
        <v>8589.4</v>
      </c>
      <c r="E62" s="12"/>
      <c r="F62" s="10" t="s">
        <v>54</v>
      </c>
      <c r="G62" s="13"/>
    </row>
    <row r="63" spans="1:7" s="14" customFormat="1" ht="26.4" x14ac:dyDescent="0.3">
      <c r="A63" s="9" t="s">
        <v>99</v>
      </c>
      <c r="B63" s="10" t="s">
        <v>7</v>
      </c>
      <c r="C63" s="11" t="s">
        <v>60</v>
      </c>
      <c r="D63" s="12">
        <v>194.2</v>
      </c>
      <c r="E63" s="12"/>
      <c r="F63" s="10" t="s">
        <v>55</v>
      </c>
      <c r="G63" s="13"/>
    </row>
    <row r="64" spans="1:7" s="14" customFormat="1" x14ac:dyDescent="0.3">
      <c r="A64" s="9" t="s">
        <v>99</v>
      </c>
      <c r="B64" s="10" t="s">
        <v>7</v>
      </c>
      <c r="C64" s="11" t="s">
        <v>60</v>
      </c>
      <c r="D64" s="12">
        <v>244133.03</v>
      </c>
      <c r="E64" s="12"/>
      <c r="F64" s="10" t="s">
        <v>12</v>
      </c>
      <c r="G64" s="13"/>
    </row>
    <row r="65" spans="1:7" s="14" customFormat="1" ht="26.4" x14ac:dyDescent="0.3">
      <c r="A65" s="9" t="s">
        <v>99</v>
      </c>
      <c r="B65" s="10" t="s">
        <v>7</v>
      </c>
      <c r="C65" s="11" t="s">
        <v>100</v>
      </c>
      <c r="D65" s="12">
        <v>4009346.93</v>
      </c>
      <c r="E65" s="12"/>
      <c r="F65" s="10" t="s">
        <v>12</v>
      </c>
      <c r="G65" s="13"/>
    </row>
    <row r="66" spans="1:7" s="14" customFormat="1" x14ac:dyDescent="0.3">
      <c r="A66" s="9" t="s">
        <v>99</v>
      </c>
      <c r="B66" s="10" t="s">
        <v>7</v>
      </c>
      <c r="C66" s="11" t="s">
        <v>59</v>
      </c>
      <c r="D66" s="12">
        <v>18550</v>
      </c>
      <c r="E66" s="12"/>
      <c r="F66" s="10" t="s">
        <v>54</v>
      </c>
      <c r="G66" s="13"/>
    </row>
    <row r="67" spans="1:7" s="14" customFormat="1" x14ac:dyDescent="0.3">
      <c r="A67" s="9" t="s">
        <v>99</v>
      </c>
      <c r="B67" s="10" t="s">
        <v>7</v>
      </c>
      <c r="C67" s="11" t="s">
        <v>62</v>
      </c>
      <c r="D67" s="12">
        <v>28674.17</v>
      </c>
      <c r="E67" s="12"/>
      <c r="F67" s="10" t="s">
        <v>12</v>
      </c>
      <c r="G67" s="13"/>
    </row>
    <row r="68" spans="1:7" s="14" customFormat="1" ht="26.4" x14ac:dyDescent="0.3">
      <c r="A68" s="9" t="s">
        <v>99</v>
      </c>
      <c r="B68" s="10" t="s">
        <v>7</v>
      </c>
      <c r="C68" s="11" t="s">
        <v>101</v>
      </c>
      <c r="D68" s="12">
        <v>15484.81</v>
      </c>
      <c r="E68" s="12"/>
      <c r="F68" s="10" t="s">
        <v>12</v>
      </c>
      <c r="G68" s="13"/>
    </row>
    <row r="69" spans="1:7" s="14" customFormat="1" ht="26.4" x14ac:dyDescent="0.3">
      <c r="A69" s="9" t="s">
        <v>99</v>
      </c>
      <c r="B69" s="10" t="s">
        <v>7</v>
      </c>
      <c r="C69" s="15" t="s">
        <v>15</v>
      </c>
      <c r="D69" s="12">
        <v>500</v>
      </c>
      <c r="E69" s="12"/>
      <c r="F69" s="10" t="s">
        <v>54</v>
      </c>
      <c r="G69" s="13"/>
    </row>
    <row r="70" spans="1:7" s="14" customFormat="1" ht="26.4" x14ac:dyDescent="0.3">
      <c r="A70" s="9" t="s">
        <v>99</v>
      </c>
      <c r="B70" s="10" t="s">
        <v>7</v>
      </c>
      <c r="C70" s="15" t="s">
        <v>15</v>
      </c>
      <c r="D70" s="12">
        <v>1466260</v>
      </c>
      <c r="E70" s="12"/>
      <c r="F70" s="10" t="s">
        <v>12</v>
      </c>
      <c r="G70" s="13"/>
    </row>
    <row r="71" spans="1:7" s="14" customFormat="1" x14ac:dyDescent="0.3">
      <c r="A71" s="9" t="s">
        <v>99</v>
      </c>
      <c r="B71" s="10" t="s">
        <v>7</v>
      </c>
      <c r="C71" s="15" t="s">
        <v>49</v>
      </c>
      <c r="D71" s="12">
        <v>28000</v>
      </c>
      <c r="E71" s="12"/>
      <c r="F71" s="10" t="s">
        <v>12</v>
      </c>
      <c r="G71" s="13"/>
    </row>
    <row r="72" spans="1:7" s="14" customFormat="1" x14ac:dyDescent="0.3">
      <c r="A72" s="9" t="s">
        <v>99</v>
      </c>
      <c r="B72" s="10" t="s">
        <v>7</v>
      </c>
      <c r="C72" s="15" t="s">
        <v>14</v>
      </c>
      <c r="D72" s="12">
        <v>134311</v>
      </c>
      <c r="E72" s="12"/>
      <c r="F72" s="10" t="s">
        <v>8</v>
      </c>
      <c r="G72" s="13"/>
    </row>
    <row r="73" spans="1:7" s="14" customFormat="1" x14ac:dyDescent="0.3">
      <c r="A73" s="9" t="s">
        <v>99</v>
      </c>
      <c r="B73" s="10" t="s">
        <v>7</v>
      </c>
      <c r="C73" s="15" t="s">
        <v>102</v>
      </c>
      <c r="D73" s="12">
        <v>683100</v>
      </c>
      <c r="E73" s="12"/>
      <c r="F73" s="10" t="s">
        <v>8</v>
      </c>
      <c r="G73" s="13"/>
    </row>
    <row r="74" spans="1:7" s="14" customFormat="1" x14ac:dyDescent="0.3">
      <c r="A74" s="9" t="s">
        <v>99</v>
      </c>
      <c r="B74" s="10" t="s">
        <v>7</v>
      </c>
      <c r="C74" s="15" t="s">
        <v>26</v>
      </c>
      <c r="D74" s="12">
        <v>36316</v>
      </c>
      <c r="E74" s="12"/>
      <c r="F74" s="10" t="s">
        <v>54</v>
      </c>
      <c r="G74" s="13"/>
    </row>
    <row r="75" spans="1:7" s="14" customFormat="1" x14ac:dyDescent="0.3">
      <c r="A75" s="9" t="s">
        <v>99</v>
      </c>
      <c r="B75" s="10" t="s">
        <v>7</v>
      </c>
      <c r="C75" s="15" t="s">
        <v>26</v>
      </c>
      <c r="D75" s="12">
        <v>109857</v>
      </c>
      <c r="E75" s="12"/>
      <c r="F75" s="10" t="s">
        <v>12</v>
      </c>
      <c r="G75" s="13"/>
    </row>
    <row r="76" spans="1:7" s="14" customFormat="1" x14ac:dyDescent="0.3">
      <c r="A76" s="9" t="s">
        <v>99</v>
      </c>
      <c r="B76" s="10" t="s">
        <v>7</v>
      </c>
      <c r="C76" s="20" t="s">
        <v>274</v>
      </c>
      <c r="D76" s="12">
        <v>121000</v>
      </c>
      <c r="E76" s="12"/>
      <c r="F76" s="10" t="s">
        <v>12</v>
      </c>
      <c r="G76" s="13"/>
    </row>
    <row r="77" spans="1:7" s="14" customFormat="1" ht="26.4" x14ac:dyDescent="0.3">
      <c r="A77" s="9" t="s">
        <v>99</v>
      </c>
      <c r="B77" s="10" t="s">
        <v>7</v>
      </c>
      <c r="C77" s="11" t="s">
        <v>43</v>
      </c>
      <c r="D77" s="12">
        <v>76500</v>
      </c>
      <c r="E77" s="12"/>
      <c r="F77" s="10" t="s">
        <v>12</v>
      </c>
      <c r="G77" s="13"/>
    </row>
    <row r="78" spans="1:7" s="14" customFormat="1" x14ac:dyDescent="0.3">
      <c r="A78" s="9" t="s">
        <v>99</v>
      </c>
      <c r="B78" s="10" t="s">
        <v>29</v>
      </c>
      <c r="C78" s="11" t="s">
        <v>103</v>
      </c>
      <c r="D78" s="12"/>
      <c r="E78" s="12">
        <v>13037.02</v>
      </c>
      <c r="F78" s="10" t="s">
        <v>12</v>
      </c>
      <c r="G78" s="13"/>
    </row>
    <row r="79" spans="1:7" s="14" customFormat="1" ht="26.4" x14ac:dyDescent="0.3">
      <c r="A79" s="9" t="s">
        <v>99</v>
      </c>
      <c r="B79" s="10" t="s">
        <v>282</v>
      </c>
      <c r="C79" s="11" t="s">
        <v>48</v>
      </c>
      <c r="D79" s="12"/>
      <c r="E79" s="12">
        <v>292079.19</v>
      </c>
      <c r="F79" s="10" t="s">
        <v>12</v>
      </c>
      <c r="G79" s="13"/>
    </row>
    <row r="80" spans="1:7" s="14" customFormat="1" ht="26.4" x14ac:dyDescent="0.3">
      <c r="A80" s="9" t="s">
        <v>99</v>
      </c>
      <c r="B80" s="10" t="s">
        <v>281</v>
      </c>
      <c r="C80" s="11" t="s">
        <v>48</v>
      </c>
      <c r="D80" s="12"/>
      <c r="E80" s="12">
        <v>396316.68</v>
      </c>
      <c r="F80" s="10" t="s">
        <v>12</v>
      </c>
      <c r="G80" s="13"/>
    </row>
    <row r="81" spans="1:7" s="14" customFormat="1" ht="26.4" x14ac:dyDescent="0.3">
      <c r="A81" s="9" t="s">
        <v>99</v>
      </c>
      <c r="B81" s="10" t="s">
        <v>68</v>
      </c>
      <c r="C81" s="11" t="s">
        <v>69</v>
      </c>
      <c r="D81" s="12"/>
      <c r="E81" s="12">
        <v>359048.97</v>
      </c>
      <c r="F81" s="10" t="s">
        <v>12</v>
      </c>
      <c r="G81" s="13"/>
    </row>
    <row r="82" spans="1:7" s="14" customFormat="1" ht="26.4" x14ac:dyDescent="0.3">
      <c r="A82" s="9" t="s">
        <v>99</v>
      </c>
      <c r="B82" s="20" t="s">
        <v>104</v>
      </c>
      <c r="C82" s="11" t="s">
        <v>48</v>
      </c>
      <c r="D82" s="12"/>
      <c r="E82" s="21">
        <v>1989</v>
      </c>
      <c r="F82" s="10" t="s">
        <v>12</v>
      </c>
      <c r="G82" s="13"/>
    </row>
    <row r="83" spans="1:7" s="14" customFormat="1" ht="26.4" x14ac:dyDescent="0.3">
      <c r="A83" s="9" t="s">
        <v>99</v>
      </c>
      <c r="B83" s="20" t="s">
        <v>107</v>
      </c>
      <c r="C83" s="11" t="s">
        <v>48</v>
      </c>
      <c r="D83" s="12"/>
      <c r="E83" s="21">
        <v>2622.44</v>
      </c>
      <c r="F83" s="10" t="s">
        <v>12</v>
      </c>
      <c r="G83" s="13"/>
    </row>
    <row r="84" spans="1:7" s="14" customFormat="1" ht="26.4" x14ac:dyDescent="0.3">
      <c r="A84" s="9" t="s">
        <v>99</v>
      </c>
      <c r="B84" s="20" t="s">
        <v>106</v>
      </c>
      <c r="C84" s="11" t="s">
        <v>48</v>
      </c>
      <c r="D84" s="12"/>
      <c r="E84" s="21">
        <v>1306.8</v>
      </c>
      <c r="F84" s="10" t="s">
        <v>12</v>
      </c>
      <c r="G84" s="13"/>
    </row>
    <row r="85" spans="1:7" s="14" customFormat="1" ht="26.4" x14ac:dyDescent="0.3">
      <c r="A85" s="9" t="s">
        <v>99</v>
      </c>
      <c r="B85" s="20" t="s">
        <v>105</v>
      </c>
      <c r="C85" s="11" t="s">
        <v>48</v>
      </c>
      <c r="D85" s="12"/>
      <c r="E85" s="21">
        <v>5700</v>
      </c>
      <c r="F85" s="10" t="s">
        <v>12</v>
      </c>
      <c r="G85" s="13"/>
    </row>
    <row r="86" spans="1:7" s="14" customFormat="1" ht="26.4" x14ac:dyDescent="0.3">
      <c r="A86" s="9" t="s">
        <v>99</v>
      </c>
      <c r="B86" s="20" t="s">
        <v>108</v>
      </c>
      <c r="C86" s="11" t="s">
        <v>48</v>
      </c>
      <c r="D86" s="12"/>
      <c r="E86" s="21">
        <v>7200</v>
      </c>
      <c r="F86" s="10" t="s">
        <v>12</v>
      </c>
      <c r="G86" s="13"/>
    </row>
    <row r="87" spans="1:7" s="14" customFormat="1" ht="26.4" x14ac:dyDescent="0.3">
      <c r="A87" s="9" t="s">
        <v>99</v>
      </c>
      <c r="B87" s="20" t="s">
        <v>109</v>
      </c>
      <c r="C87" s="11" t="s">
        <v>48</v>
      </c>
      <c r="D87" s="12"/>
      <c r="E87" s="21">
        <v>9656.16</v>
      </c>
      <c r="F87" s="10" t="s">
        <v>12</v>
      </c>
      <c r="G87" s="13"/>
    </row>
    <row r="88" spans="1:7" s="14" customFormat="1" ht="26.4" x14ac:dyDescent="0.3">
      <c r="A88" s="9" t="s">
        <v>99</v>
      </c>
      <c r="B88" s="20" t="s">
        <v>110</v>
      </c>
      <c r="C88" s="11" t="s">
        <v>48</v>
      </c>
      <c r="D88" s="12"/>
      <c r="E88" s="21">
        <v>70000</v>
      </c>
      <c r="F88" s="10" t="s">
        <v>12</v>
      </c>
      <c r="G88" s="13"/>
    </row>
    <row r="89" spans="1:7" s="14" customFormat="1" ht="26.4" x14ac:dyDescent="0.3">
      <c r="A89" s="9" t="s">
        <v>99</v>
      </c>
      <c r="B89" s="20" t="s">
        <v>111</v>
      </c>
      <c r="C89" s="11" t="s">
        <v>48</v>
      </c>
      <c r="D89" s="12"/>
      <c r="E89" s="21">
        <v>10199.59</v>
      </c>
      <c r="F89" s="10" t="s">
        <v>12</v>
      </c>
      <c r="G89" s="13"/>
    </row>
    <row r="90" spans="1:7" s="14" customFormat="1" ht="26.4" x14ac:dyDescent="0.3">
      <c r="A90" s="9" t="s">
        <v>99</v>
      </c>
      <c r="B90" s="20" t="s">
        <v>50</v>
      </c>
      <c r="C90" s="11" t="s">
        <v>67</v>
      </c>
      <c r="D90" s="12"/>
      <c r="E90" s="21">
        <f>631+15003</f>
        <v>15634</v>
      </c>
      <c r="F90" s="10" t="s">
        <v>12</v>
      </c>
      <c r="G90" s="13"/>
    </row>
    <row r="91" spans="1:7" s="14" customFormat="1" ht="34.200000000000003" x14ac:dyDescent="0.3">
      <c r="A91" s="9" t="s">
        <v>99</v>
      </c>
      <c r="B91" s="20" t="s">
        <v>45</v>
      </c>
      <c r="C91" s="11" t="s">
        <v>67</v>
      </c>
      <c r="D91" s="12"/>
      <c r="E91" s="21">
        <v>20001</v>
      </c>
      <c r="F91" s="10" t="s">
        <v>112</v>
      </c>
      <c r="G91" s="13"/>
    </row>
    <row r="92" spans="1:7" s="14" customFormat="1" ht="34.200000000000003" x14ac:dyDescent="0.3">
      <c r="A92" s="9" t="s">
        <v>99</v>
      </c>
      <c r="B92" s="20" t="s">
        <v>113</v>
      </c>
      <c r="C92" s="11" t="s">
        <v>67</v>
      </c>
      <c r="D92" s="12"/>
      <c r="E92" s="21">
        <v>722</v>
      </c>
      <c r="F92" s="10" t="s">
        <v>54</v>
      </c>
      <c r="G92" s="13"/>
    </row>
    <row r="93" spans="1:7" s="14" customFormat="1" ht="45.6" x14ac:dyDescent="0.3">
      <c r="A93" s="9" t="s">
        <v>99</v>
      </c>
      <c r="B93" s="20" t="s">
        <v>114</v>
      </c>
      <c r="C93" s="11" t="s">
        <v>67</v>
      </c>
      <c r="D93" s="12"/>
      <c r="E93" s="21">
        <v>15000</v>
      </c>
      <c r="F93" s="10" t="s">
        <v>112</v>
      </c>
      <c r="G93" s="13"/>
    </row>
    <row r="94" spans="1:7" s="14" customFormat="1" ht="57" x14ac:dyDescent="0.3">
      <c r="A94" s="9" t="s">
        <v>99</v>
      </c>
      <c r="B94" s="20" t="s">
        <v>117</v>
      </c>
      <c r="C94" s="20" t="s">
        <v>118</v>
      </c>
      <c r="D94" s="12"/>
      <c r="E94" s="21">
        <v>2700</v>
      </c>
      <c r="F94" s="10" t="s">
        <v>12</v>
      </c>
      <c r="G94" s="13"/>
    </row>
    <row r="95" spans="1:7" s="14" customFormat="1" ht="45.6" x14ac:dyDescent="0.3">
      <c r="A95" s="9" t="s">
        <v>99</v>
      </c>
      <c r="B95" s="20" t="s">
        <v>119</v>
      </c>
      <c r="C95" s="20" t="s">
        <v>22</v>
      </c>
      <c r="D95" s="12"/>
      <c r="E95" s="21">
        <v>100000</v>
      </c>
      <c r="F95" s="10" t="s">
        <v>12</v>
      </c>
      <c r="G95" s="13"/>
    </row>
    <row r="96" spans="1:7" s="14" customFormat="1" ht="22.8" x14ac:dyDescent="0.3">
      <c r="A96" s="9" t="s">
        <v>99</v>
      </c>
      <c r="B96" s="20" t="s">
        <v>120</v>
      </c>
      <c r="C96" s="20" t="s">
        <v>31</v>
      </c>
      <c r="D96" s="12"/>
      <c r="E96" s="21">
        <f>2402.18+3152.07</f>
        <v>5554.25</v>
      </c>
      <c r="F96" s="10" t="s">
        <v>12</v>
      </c>
      <c r="G96" s="13"/>
    </row>
    <row r="97" spans="1:7" s="14" customFormat="1" ht="91.2" x14ac:dyDescent="0.3">
      <c r="A97" s="9" t="s">
        <v>99</v>
      </c>
      <c r="B97" s="20" t="s">
        <v>115</v>
      </c>
      <c r="C97" s="20" t="s">
        <v>116</v>
      </c>
      <c r="D97" s="12"/>
      <c r="E97" s="21">
        <v>108435</v>
      </c>
      <c r="F97" s="10" t="s">
        <v>12</v>
      </c>
      <c r="G97" s="13"/>
    </row>
    <row r="98" spans="1:7" s="14" customFormat="1" ht="57" x14ac:dyDescent="0.3">
      <c r="A98" s="9" t="s">
        <v>99</v>
      </c>
      <c r="B98" s="20" t="s">
        <v>121</v>
      </c>
      <c r="C98" s="20" t="s">
        <v>51</v>
      </c>
      <c r="D98" s="12"/>
      <c r="E98" s="21">
        <v>100000</v>
      </c>
      <c r="F98" s="10" t="s">
        <v>12</v>
      </c>
      <c r="G98" s="13"/>
    </row>
    <row r="99" spans="1:7" s="14" customFormat="1" ht="45.6" x14ac:dyDescent="0.3">
      <c r="A99" s="9" t="s">
        <v>99</v>
      </c>
      <c r="B99" s="20" t="s">
        <v>122</v>
      </c>
      <c r="C99" s="20" t="s">
        <v>19</v>
      </c>
      <c r="D99" s="12"/>
      <c r="E99" s="21">
        <v>8129.64</v>
      </c>
      <c r="F99" s="10" t="s">
        <v>12</v>
      </c>
      <c r="G99" s="13"/>
    </row>
    <row r="100" spans="1:7" s="14" customFormat="1" ht="22.8" x14ac:dyDescent="0.3">
      <c r="A100" s="9" t="s">
        <v>99</v>
      </c>
      <c r="B100" s="20" t="s">
        <v>79</v>
      </c>
      <c r="C100" s="20" t="s">
        <v>23</v>
      </c>
      <c r="D100" s="12"/>
      <c r="E100" s="21">
        <v>9124</v>
      </c>
      <c r="F100" s="10" t="s">
        <v>12</v>
      </c>
      <c r="G100" s="13"/>
    </row>
    <row r="101" spans="1:7" s="14" customFormat="1" ht="45.6" x14ac:dyDescent="0.3">
      <c r="A101" s="9" t="s">
        <v>99</v>
      </c>
      <c r="B101" s="20" t="s">
        <v>123</v>
      </c>
      <c r="C101" s="20" t="s">
        <v>44</v>
      </c>
      <c r="D101" s="12"/>
      <c r="E101" s="21">
        <v>902.51</v>
      </c>
      <c r="F101" s="10" t="s">
        <v>12</v>
      </c>
      <c r="G101" s="13"/>
    </row>
    <row r="102" spans="1:7" s="14" customFormat="1" ht="45.6" x14ac:dyDescent="0.3">
      <c r="A102" s="9" t="s">
        <v>99</v>
      </c>
      <c r="B102" s="20" t="s">
        <v>124</v>
      </c>
      <c r="C102" s="20" t="s">
        <v>52</v>
      </c>
      <c r="D102" s="12"/>
      <c r="E102" s="21">
        <f>12000+24000</f>
        <v>36000</v>
      </c>
      <c r="F102" s="10" t="s">
        <v>12</v>
      </c>
      <c r="G102" s="13"/>
    </row>
    <row r="103" spans="1:7" s="14" customFormat="1" ht="22.8" x14ac:dyDescent="0.3">
      <c r="A103" s="9" t="s">
        <v>99</v>
      </c>
      <c r="B103" s="20" t="s">
        <v>125</v>
      </c>
      <c r="C103" s="20" t="s">
        <v>126</v>
      </c>
      <c r="D103" s="12"/>
      <c r="E103" s="21">
        <v>45000</v>
      </c>
      <c r="F103" s="10" t="s">
        <v>12</v>
      </c>
      <c r="G103" s="13"/>
    </row>
    <row r="104" spans="1:7" s="14" customFormat="1" ht="45.6" x14ac:dyDescent="0.3">
      <c r="A104" s="9" t="s">
        <v>99</v>
      </c>
      <c r="B104" s="20" t="s">
        <v>127</v>
      </c>
      <c r="C104" s="20" t="s">
        <v>128</v>
      </c>
      <c r="D104" s="12"/>
      <c r="E104" s="21">
        <v>75000</v>
      </c>
      <c r="F104" s="10" t="s">
        <v>12</v>
      </c>
      <c r="G104" s="13"/>
    </row>
    <row r="105" spans="1:7" s="14" customFormat="1" ht="22.8" x14ac:dyDescent="0.3">
      <c r="A105" s="9" t="s">
        <v>99</v>
      </c>
      <c r="B105" s="20" t="s">
        <v>129</v>
      </c>
      <c r="C105" s="20" t="s">
        <v>40</v>
      </c>
      <c r="D105" s="12"/>
      <c r="E105" s="21">
        <v>10900</v>
      </c>
      <c r="F105" s="10" t="s">
        <v>12</v>
      </c>
      <c r="G105" s="13"/>
    </row>
    <row r="106" spans="1:7" s="14" customFormat="1" ht="34.200000000000003" x14ac:dyDescent="0.3">
      <c r="A106" s="9" t="s">
        <v>99</v>
      </c>
      <c r="B106" s="20" t="s">
        <v>130</v>
      </c>
      <c r="C106" s="20" t="s">
        <v>16</v>
      </c>
      <c r="D106" s="12"/>
      <c r="E106" s="21">
        <v>4000</v>
      </c>
      <c r="F106" s="10" t="s">
        <v>12</v>
      </c>
      <c r="G106" s="13"/>
    </row>
    <row r="107" spans="1:7" s="14" customFormat="1" ht="34.200000000000003" x14ac:dyDescent="0.3">
      <c r="A107" s="9" t="s">
        <v>99</v>
      </c>
      <c r="B107" s="20" t="s">
        <v>131</v>
      </c>
      <c r="C107" s="20" t="s">
        <v>16</v>
      </c>
      <c r="D107" s="12"/>
      <c r="E107" s="21">
        <v>3000</v>
      </c>
      <c r="F107" s="10" t="s">
        <v>12</v>
      </c>
      <c r="G107" s="13"/>
    </row>
    <row r="108" spans="1:7" s="14" customFormat="1" ht="45.6" x14ac:dyDescent="0.3">
      <c r="A108" s="9" t="s">
        <v>99</v>
      </c>
      <c r="B108" s="20" t="s">
        <v>132</v>
      </c>
      <c r="C108" s="20" t="s">
        <v>21</v>
      </c>
      <c r="D108" s="12"/>
      <c r="E108" s="21">
        <v>10465.07</v>
      </c>
      <c r="F108" s="10" t="s">
        <v>12</v>
      </c>
      <c r="G108" s="13"/>
    </row>
    <row r="109" spans="1:7" s="14" customFormat="1" ht="45.6" x14ac:dyDescent="0.3">
      <c r="A109" s="9" t="s">
        <v>99</v>
      </c>
      <c r="B109" s="20" t="s">
        <v>132</v>
      </c>
      <c r="C109" s="20" t="s">
        <v>21</v>
      </c>
      <c r="D109" s="12"/>
      <c r="E109" s="21">
        <v>3924.89</v>
      </c>
      <c r="F109" s="10" t="s">
        <v>12</v>
      </c>
      <c r="G109" s="13"/>
    </row>
    <row r="110" spans="1:7" s="14" customFormat="1" ht="26.4" x14ac:dyDescent="0.3">
      <c r="A110" s="9" t="s">
        <v>99</v>
      </c>
      <c r="B110" s="20" t="s">
        <v>133</v>
      </c>
      <c r="C110" s="20" t="s">
        <v>35</v>
      </c>
      <c r="D110" s="12"/>
      <c r="E110" s="21">
        <v>43561</v>
      </c>
      <c r="F110" s="10" t="s">
        <v>55</v>
      </c>
      <c r="G110" s="13"/>
    </row>
    <row r="111" spans="1:7" s="14" customFormat="1" ht="34.200000000000003" x14ac:dyDescent="0.3">
      <c r="A111" s="9" t="s">
        <v>99</v>
      </c>
      <c r="B111" s="20" t="s">
        <v>134</v>
      </c>
      <c r="C111" s="20" t="s">
        <v>67</v>
      </c>
      <c r="D111" s="12"/>
      <c r="E111" s="21">
        <v>7000</v>
      </c>
      <c r="F111" s="10" t="s">
        <v>12</v>
      </c>
      <c r="G111" s="13"/>
    </row>
    <row r="112" spans="1:7" s="14" customFormat="1" ht="45.6" x14ac:dyDescent="0.3">
      <c r="A112" s="9" t="s">
        <v>99</v>
      </c>
      <c r="B112" s="20" t="s">
        <v>135</v>
      </c>
      <c r="C112" s="20" t="s">
        <v>88</v>
      </c>
      <c r="D112" s="12"/>
      <c r="E112" s="21">
        <v>5000</v>
      </c>
      <c r="F112" s="10" t="s">
        <v>54</v>
      </c>
      <c r="G112" s="13"/>
    </row>
    <row r="113" spans="1:7" s="14" customFormat="1" ht="45.6" x14ac:dyDescent="0.3">
      <c r="A113" s="9" t="s">
        <v>99</v>
      </c>
      <c r="B113" s="20" t="s">
        <v>136</v>
      </c>
      <c r="C113" s="20" t="s">
        <v>88</v>
      </c>
      <c r="D113" s="12"/>
      <c r="E113" s="21">
        <v>5000</v>
      </c>
      <c r="F113" s="10" t="s">
        <v>54</v>
      </c>
      <c r="G113" s="13"/>
    </row>
    <row r="114" spans="1:7" s="14" customFormat="1" ht="45.6" x14ac:dyDescent="0.3">
      <c r="A114" s="9" t="s">
        <v>99</v>
      </c>
      <c r="B114" s="20" t="s">
        <v>137</v>
      </c>
      <c r="C114" s="20" t="s">
        <v>88</v>
      </c>
      <c r="D114" s="12"/>
      <c r="E114" s="21">
        <v>16000</v>
      </c>
      <c r="F114" s="10" t="s">
        <v>54</v>
      </c>
      <c r="G114" s="13"/>
    </row>
    <row r="115" spans="1:7" s="14" customFormat="1" ht="45" customHeight="1" x14ac:dyDescent="0.3">
      <c r="A115" s="9" t="s">
        <v>99</v>
      </c>
      <c r="B115" s="20" t="s">
        <v>138</v>
      </c>
      <c r="C115" s="20" t="s">
        <v>139</v>
      </c>
      <c r="D115" s="12"/>
      <c r="E115" s="21">
        <v>304200</v>
      </c>
      <c r="F115" s="10" t="s">
        <v>18</v>
      </c>
      <c r="G115" s="13"/>
    </row>
    <row r="116" spans="1:7" s="14" customFormat="1" ht="45.6" x14ac:dyDescent="0.3">
      <c r="A116" s="9" t="s">
        <v>99</v>
      </c>
      <c r="B116" s="20" t="s">
        <v>140</v>
      </c>
      <c r="C116" s="20" t="s">
        <v>46</v>
      </c>
      <c r="D116" s="12"/>
      <c r="E116" s="21">
        <v>70000</v>
      </c>
      <c r="F116" s="10" t="s">
        <v>12</v>
      </c>
      <c r="G116" s="13"/>
    </row>
    <row r="117" spans="1:7" s="14" customFormat="1" ht="34.200000000000003" x14ac:dyDescent="0.3">
      <c r="A117" s="9" t="s">
        <v>99</v>
      </c>
      <c r="B117" s="20" t="s">
        <v>141</v>
      </c>
      <c r="C117" s="20" t="s">
        <v>142</v>
      </c>
      <c r="D117" s="12"/>
      <c r="E117" s="21">
        <v>14575</v>
      </c>
      <c r="F117" s="10" t="s">
        <v>155</v>
      </c>
      <c r="G117" s="13"/>
    </row>
    <row r="118" spans="1:7" s="14" customFormat="1" ht="22.8" x14ac:dyDescent="0.3">
      <c r="A118" s="9" t="s">
        <v>99</v>
      </c>
      <c r="B118" s="20" t="s">
        <v>143</v>
      </c>
      <c r="C118" s="20" t="s">
        <v>100</v>
      </c>
      <c r="D118" s="12"/>
      <c r="E118" s="21">
        <v>737001</v>
      </c>
      <c r="F118" s="10" t="s">
        <v>156</v>
      </c>
      <c r="G118" s="13"/>
    </row>
    <row r="119" spans="1:7" s="14" customFormat="1" ht="22.8" x14ac:dyDescent="0.3">
      <c r="A119" s="9" t="s">
        <v>99</v>
      </c>
      <c r="B119" s="20" t="s">
        <v>17</v>
      </c>
      <c r="C119" s="20" t="s">
        <v>67</v>
      </c>
      <c r="D119" s="12"/>
      <c r="E119" s="21">
        <v>30000</v>
      </c>
      <c r="F119" s="10" t="s">
        <v>12</v>
      </c>
      <c r="G119" s="13"/>
    </row>
    <row r="120" spans="1:7" s="14" customFormat="1" ht="57" x14ac:dyDescent="0.3">
      <c r="A120" s="9" t="s">
        <v>99</v>
      </c>
      <c r="B120" s="20" t="s">
        <v>144</v>
      </c>
      <c r="C120" s="20" t="s">
        <v>36</v>
      </c>
      <c r="D120" s="12"/>
      <c r="E120" s="21">
        <v>30000</v>
      </c>
      <c r="F120" s="10" t="s">
        <v>12</v>
      </c>
      <c r="G120" s="13"/>
    </row>
    <row r="121" spans="1:7" s="14" customFormat="1" ht="57" x14ac:dyDescent="0.3">
      <c r="A121" s="9" t="s">
        <v>99</v>
      </c>
      <c r="B121" s="20" t="s">
        <v>145</v>
      </c>
      <c r="C121" s="20" t="s">
        <v>36</v>
      </c>
      <c r="D121" s="12"/>
      <c r="E121" s="21">
        <v>30000</v>
      </c>
      <c r="F121" s="10" t="s">
        <v>12</v>
      </c>
      <c r="G121" s="13"/>
    </row>
    <row r="122" spans="1:7" s="14" customFormat="1" ht="57" x14ac:dyDescent="0.3">
      <c r="A122" s="9" t="s">
        <v>99</v>
      </c>
      <c r="B122" s="20" t="s">
        <v>146</v>
      </c>
      <c r="C122" s="20" t="s">
        <v>36</v>
      </c>
      <c r="D122" s="12"/>
      <c r="E122" s="21">
        <v>30000</v>
      </c>
      <c r="F122" s="10" t="s">
        <v>12</v>
      </c>
      <c r="G122" s="13"/>
    </row>
    <row r="123" spans="1:7" s="14" customFormat="1" ht="57" x14ac:dyDescent="0.3">
      <c r="A123" s="9" t="s">
        <v>99</v>
      </c>
      <c r="B123" s="20" t="s">
        <v>147</v>
      </c>
      <c r="C123" s="20" t="s">
        <v>36</v>
      </c>
      <c r="D123" s="12"/>
      <c r="E123" s="21">
        <v>30000</v>
      </c>
      <c r="F123" s="10" t="s">
        <v>12</v>
      </c>
      <c r="G123" s="13"/>
    </row>
    <row r="124" spans="1:7" s="14" customFormat="1" ht="34.200000000000003" x14ac:dyDescent="0.3">
      <c r="A124" s="9" t="s">
        <v>99</v>
      </c>
      <c r="B124" s="20" t="s">
        <v>148</v>
      </c>
      <c r="C124" s="20" t="s">
        <v>24</v>
      </c>
      <c r="D124" s="12"/>
      <c r="E124" s="21">
        <v>538</v>
      </c>
      <c r="F124" s="10" t="s">
        <v>12</v>
      </c>
      <c r="G124" s="13"/>
    </row>
    <row r="125" spans="1:7" s="14" customFormat="1" ht="34.200000000000003" x14ac:dyDescent="0.3">
      <c r="A125" s="9" t="s">
        <v>99</v>
      </c>
      <c r="B125" s="20" t="s">
        <v>149</v>
      </c>
      <c r="C125" s="20" t="s">
        <v>37</v>
      </c>
      <c r="D125" s="12"/>
      <c r="E125" s="21">
        <v>6427</v>
      </c>
      <c r="F125" s="10" t="s">
        <v>12</v>
      </c>
      <c r="G125" s="13"/>
    </row>
    <row r="126" spans="1:7" s="14" customFormat="1" ht="45.6" x14ac:dyDescent="0.3">
      <c r="A126" s="9" t="s">
        <v>99</v>
      </c>
      <c r="B126" s="20" t="s">
        <v>150</v>
      </c>
      <c r="C126" s="20" t="s">
        <v>151</v>
      </c>
      <c r="D126" s="12"/>
      <c r="E126" s="21">
        <v>378000</v>
      </c>
      <c r="F126" s="10" t="s">
        <v>28</v>
      </c>
      <c r="G126" s="13"/>
    </row>
    <row r="127" spans="1:7" s="14" customFormat="1" ht="45.6" x14ac:dyDescent="0.3">
      <c r="A127" s="9" t="s">
        <v>99</v>
      </c>
      <c r="B127" s="20" t="s">
        <v>152</v>
      </c>
      <c r="C127" s="20" t="s">
        <v>151</v>
      </c>
      <c r="D127" s="12"/>
      <c r="E127" s="21">
        <v>378000</v>
      </c>
      <c r="F127" s="10" t="s">
        <v>20</v>
      </c>
      <c r="G127" s="13"/>
    </row>
    <row r="128" spans="1:7" s="14" customFormat="1" ht="45.6" x14ac:dyDescent="0.3">
      <c r="A128" s="9" t="s">
        <v>99</v>
      </c>
      <c r="B128" s="20" t="s">
        <v>153</v>
      </c>
      <c r="C128" s="20" t="s">
        <v>151</v>
      </c>
      <c r="D128" s="12"/>
      <c r="E128" s="21">
        <v>378000</v>
      </c>
      <c r="F128" s="10" t="s">
        <v>11</v>
      </c>
      <c r="G128" s="13"/>
    </row>
    <row r="129" spans="1:7" s="14" customFormat="1" x14ac:dyDescent="0.3">
      <c r="A129" s="9" t="s">
        <v>99</v>
      </c>
      <c r="B129" s="20" t="s">
        <v>41</v>
      </c>
      <c r="C129" s="20" t="s">
        <v>42</v>
      </c>
      <c r="D129" s="12"/>
      <c r="E129" s="21">
        <v>4277</v>
      </c>
      <c r="F129" s="10" t="s">
        <v>12</v>
      </c>
      <c r="G129" s="13"/>
    </row>
    <row r="130" spans="1:7" s="14" customFormat="1" ht="22.8" x14ac:dyDescent="0.3">
      <c r="A130" s="9" t="s">
        <v>99</v>
      </c>
      <c r="B130" s="20" t="s">
        <v>154</v>
      </c>
      <c r="C130" s="20" t="s">
        <v>25</v>
      </c>
      <c r="D130" s="12"/>
      <c r="E130" s="21">
        <v>3600</v>
      </c>
      <c r="F130" s="10" t="s">
        <v>12</v>
      </c>
      <c r="G130" s="13"/>
    </row>
    <row r="131" spans="1:7" s="14" customFormat="1" ht="22.8" x14ac:dyDescent="0.3">
      <c r="A131" s="9" t="s">
        <v>99</v>
      </c>
      <c r="B131" s="20" t="s">
        <v>154</v>
      </c>
      <c r="C131" s="20" t="s">
        <v>25</v>
      </c>
      <c r="D131" s="12"/>
      <c r="E131" s="21">
        <v>3600</v>
      </c>
      <c r="F131" s="10" t="s">
        <v>12</v>
      </c>
      <c r="G131" s="13"/>
    </row>
    <row r="132" spans="1:7" s="14" customFormat="1" x14ac:dyDescent="0.3">
      <c r="A132" s="9" t="s">
        <v>157</v>
      </c>
      <c r="B132" s="10" t="s">
        <v>7</v>
      </c>
      <c r="C132" s="11" t="s">
        <v>60</v>
      </c>
      <c r="D132" s="12">
        <v>7307.9</v>
      </c>
      <c r="E132" s="21"/>
      <c r="F132" s="10" t="s">
        <v>8</v>
      </c>
      <c r="G132" s="13"/>
    </row>
    <row r="133" spans="1:7" s="14" customFormat="1" ht="26.4" x14ac:dyDescent="0.3">
      <c r="A133" s="9" t="s">
        <v>157</v>
      </c>
      <c r="B133" s="10" t="s">
        <v>7</v>
      </c>
      <c r="C133" s="11" t="s">
        <v>60</v>
      </c>
      <c r="D133" s="12">
        <v>3980.1</v>
      </c>
      <c r="E133" s="21"/>
      <c r="F133" s="10" t="s">
        <v>9</v>
      </c>
      <c r="G133" s="13"/>
    </row>
    <row r="134" spans="1:7" s="14" customFormat="1" ht="26.4" x14ac:dyDescent="0.3">
      <c r="A134" s="9" t="s">
        <v>157</v>
      </c>
      <c r="B134" s="10" t="s">
        <v>7</v>
      </c>
      <c r="C134" s="11" t="s">
        <v>60</v>
      </c>
      <c r="D134" s="12">
        <v>77634.17</v>
      </c>
      <c r="E134" s="21"/>
      <c r="F134" s="10" t="s">
        <v>10</v>
      </c>
      <c r="G134" s="13"/>
    </row>
    <row r="135" spans="1:7" s="14" customFormat="1" ht="26.4" x14ac:dyDescent="0.3">
      <c r="A135" s="9" t="s">
        <v>157</v>
      </c>
      <c r="B135" s="10" t="s">
        <v>7</v>
      </c>
      <c r="C135" s="11" t="s">
        <v>60</v>
      </c>
      <c r="D135" s="12">
        <v>59711.06</v>
      </c>
      <c r="E135" s="21"/>
      <c r="F135" s="10" t="s">
        <v>13</v>
      </c>
      <c r="G135" s="13"/>
    </row>
    <row r="136" spans="1:7" s="14" customFormat="1" x14ac:dyDescent="0.3">
      <c r="A136" s="9" t="s">
        <v>157</v>
      </c>
      <c r="B136" s="10" t="s">
        <v>7</v>
      </c>
      <c r="C136" s="11" t="s">
        <v>60</v>
      </c>
      <c r="D136" s="12">
        <v>9463.7999999999993</v>
      </c>
      <c r="E136" s="21"/>
      <c r="F136" s="10" t="s">
        <v>54</v>
      </c>
      <c r="G136" s="13"/>
    </row>
    <row r="137" spans="1:7" s="14" customFormat="1" ht="26.4" x14ac:dyDescent="0.3">
      <c r="A137" s="9" t="s">
        <v>157</v>
      </c>
      <c r="B137" s="10" t="s">
        <v>7</v>
      </c>
      <c r="C137" s="11" t="s">
        <v>60</v>
      </c>
      <c r="D137" s="12">
        <v>194.2</v>
      </c>
      <c r="E137" s="21"/>
      <c r="F137" s="10" t="s">
        <v>55</v>
      </c>
      <c r="G137" s="13"/>
    </row>
    <row r="138" spans="1:7" s="14" customFormat="1" x14ac:dyDescent="0.3">
      <c r="A138" s="9" t="s">
        <v>157</v>
      </c>
      <c r="B138" s="10" t="s">
        <v>7</v>
      </c>
      <c r="C138" s="11" t="s">
        <v>60</v>
      </c>
      <c r="D138" s="12">
        <v>187149.8</v>
      </c>
      <c r="E138" s="21"/>
      <c r="F138" s="10" t="s">
        <v>12</v>
      </c>
      <c r="G138" s="13"/>
    </row>
    <row r="139" spans="1:7" s="14" customFormat="1" x14ac:dyDescent="0.3">
      <c r="A139" s="9" t="s">
        <v>157</v>
      </c>
      <c r="B139" s="10" t="s">
        <v>7</v>
      </c>
      <c r="C139" s="20" t="s">
        <v>58</v>
      </c>
      <c r="D139" s="12">
        <v>111328</v>
      </c>
      <c r="E139" s="21"/>
      <c r="F139" s="10" t="s">
        <v>12</v>
      </c>
      <c r="G139" s="13"/>
    </row>
    <row r="140" spans="1:7" s="14" customFormat="1" x14ac:dyDescent="0.3">
      <c r="A140" s="9" t="s">
        <v>157</v>
      </c>
      <c r="B140" s="10" t="s">
        <v>7</v>
      </c>
      <c r="C140" s="20" t="s">
        <v>158</v>
      </c>
      <c r="D140" s="12">
        <v>5000</v>
      </c>
      <c r="E140" s="21"/>
      <c r="F140" s="10" t="s">
        <v>12</v>
      </c>
      <c r="G140" s="13"/>
    </row>
    <row r="141" spans="1:7" s="14" customFormat="1" x14ac:dyDescent="0.3">
      <c r="A141" s="9" t="s">
        <v>157</v>
      </c>
      <c r="B141" s="10" t="s">
        <v>7</v>
      </c>
      <c r="C141" s="20" t="s">
        <v>59</v>
      </c>
      <c r="D141" s="12">
        <v>200</v>
      </c>
      <c r="E141" s="21"/>
      <c r="F141" s="10" t="s">
        <v>54</v>
      </c>
      <c r="G141" s="13"/>
    </row>
    <row r="142" spans="1:7" s="14" customFormat="1" x14ac:dyDescent="0.3">
      <c r="A142" s="9" t="s">
        <v>157</v>
      </c>
      <c r="B142" s="10" t="s">
        <v>7</v>
      </c>
      <c r="C142" s="20" t="s">
        <v>14</v>
      </c>
      <c r="D142" s="12">
        <v>90253.6</v>
      </c>
      <c r="E142" s="21"/>
      <c r="F142" s="10" t="s">
        <v>8</v>
      </c>
      <c r="G142" s="13"/>
    </row>
    <row r="143" spans="1:7" s="14" customFormat="1" x14ac:dyDescent="0.3">
      <c r="A143" s="9" t="s">
        <v>157</v>
      </c>
      <c r="B143" s="10" t="s">
        <v>7</v>
      </c>
      <c r="C143" s="20" t="s">
        <v>62</v>
      </c>
      <c r="D143" s="12">
        <v>22981.54</v>
      </c>
      <c r="E143" s="21"/>
      <c r="F143" s="10" t="s">
        <v>12</v>
      </c>
      <c r="G143" s="13"/>
    </row>
    <row r="144" spans="1:7" s="14" customFormat="1" ht="26.4" x14ac:dyDescent="0.3">
      <c r="A144" s="9" t="s">
        <v>157</v>
      </c>
      <c r="B144" s="10" t="s">
        <v>7</v>
      </c>
      <c r="C144" s="11" t="s">
        <v>43</v>
      </c>
      <c r="D144" s="12">
        <v>61500</v>
      </c>
      <c r="E144" s="21"/>
      <c r="F144" s="10" t="s">
        <v>12</v>
      </c>
      <c r="G144" s="13"/>
    </row>
    <row r="145" spans="1:7" s="14" customFormat="1" x14ac:dyDescent="0.3">
      <c r="A145" s="9" t="s">
        <v>157</v>
      </c>
      <c r="B145" s="10" t="s">
        <v>7</v>
      </c>
      <c r="C145" s="15" t="s">
        <v>26</v>
      </c>
      <c r="D145" s="24">
        <v>33783</v>
      </c>
      <c r="E145" s="21"/>
      <c r="F145" s="10" t="s">
        <v>54</v>
      </c>
      <c r="G145" s="13"/>
    </row>
    <row r="146" spans="1:7" s="14" customFormat="1" x14ac:dyDescent="0.3">
      <c r="A146" s="9" t="s">
        <v>157</v>
      </c>
      <c r="B146" s="10" t="s">
        <v>7</v>
      </c>
      <c r="C146" s="15" t="s">
        <v>26</v>
      </c>
      <c r="D146" s="24">
        <v>139949.5</v>
      </c>
      <c r="E146" s="21"/>
      <c r="F146" s="10" t="s">
        <v>12</v>
      </c>
      <c r="G146" s="13"/>
    </row>
    <row r="147" spans="1:7" s="14" customFormat="1" x14ac:dyDescent="0.3">
      <c r="A147" s="9" t="s">
        <v>157</v>
      </c>
      <c r="B147" s="20" t="s">
        <v>7</v>
      </c>
      <c r="C147" s="20" t="s">
        <v>159</v>
      </c>
      <c r="D147" s="12">
        <v>98</v>
      </c>
      <c r="E147" s="21"/>
      <c r="F147" s="10" t="s">
        <v>12</v>
      </c>
      <c r="G147" s="13"/>
    </row>
    <row r="148" spans="1:7" s="14" customFormat="1" ht="26.4" x14ac:dyDescent="0.3">
      <c r="A148" s="9" t="s">
        <v>157</v>
      </c>
      <c r="B148" s="10" t="s">
        <v>7</v>
      </c>
      <c r="C148" s="15" t="s">
        <v>15</v>
      </c>
      <c r="D148" s="12">
        <v>1680616</v>
      </c>
      <c r="E148" s="12"/>
      <c r="F148" s="10" t="s">
        <v>12</v>
      </c>
      <c r="G148" s="13"/>
    </row>
    <row r="149" spans="1:7" s="14" customFormat="1" x14ac:dyDescent="0.3">
      <c r="A149" s="9" t="s">
        <v>157</v>
      </c>
      <c r="B149" s="10" t="s">
        <v>7</v>
      </c>
      <c r="C149" s="20" t="s">
        <v>274</v>
      </c>
      <c r="D149" s="12">
        <v>1500</v>
      </c>
      <c r="E149" s="21"/>
      <c r="F149" s="10" t="s">
        <v>12</v>
      </c>
      <c r="G149" s="13"/>
    </row>
    <row r="150" spans="1:7" s="14" customFormat="1" x14ac:dyDescent="0.3">
      <c r="A150" s="9" t="s">
        <v>157</v>
      </c>
      <c r="B150" s="20" t="s">
        <v>29</v>
      </c>
      <c r="C150" s="20" t="s">
        <v>160</v>
      </c>
      <c r="D150" s="12"/>
      <c r="E150" s="21">
        <v>20117.04</v>
      </c>
      <c r="F150" s="10" t="s">
        <v>12</v>
      </c>
      <c r="G150" s="13"/>
    </row>
    <row r="151" spans="1:7" s="14" customFormat="1" ht="26.4" x14ac:dyDescent="0.3">
      <c r="A151" s="9" t="s">
        <v>157</v>
      </c>
      <c r="B151" s="10" t="s">
        <v>281</v>
      </c>
      <c r="C151" s="11" t="s">
        <v>48</v>
      </c>
      <c r="D151" s="12"/>
      <c r="E151" s="21">
        <v>309143.69</v>
      </c>
      <c r="F151" s="10" t="s">
        <v>12</v>
      </c>
      <c r="G151" s="13"/>
    </row>
    <row r="152" spans="1:7" s="14" customFormat="1" ht="26.4" x14ac:dyDescent="0.3">
      <c r="A152" s="9" t="s">
        <v>157</v>
      </c>
      <c r="B152" s="10" t="s">
        <v>161</v>
      </c>
      <c r="C152" s="11" t="s">
        <v>69</v>
      </c>
      <c r="D152" s="12"/>
      <c r="E152" s="21">
        <v>351815</v>
      </c>
      <c r="F152" s="10" t="s">
        <v>12</v>
      </c>
      <c r="G152" s="13"/>
    </row>
    <row r="153" spans="1:7" s="14" customFormat="1" ht="26.4" x14ac:dyDescent="0.3">
      <c r="A153" s="9" t="s">
        <v>157</v>
      </c>
      <c r="B153" s="10" t="s">
        <v>281</v>
      </c>
      <c r="C153" s="11" t="s">
        <v>48</v>
      </c>
      <c r="D153" s="12"/>
      <c r="E153" s="21">
        <v>312000</v>
      </c>
      <c r="F153" s="10" t="s">
        <v>12</v>
      </c>
      <c r="G153" s="13"/>
    </row>
    <row r="154" spans="1:7" s="14" customFormat="1" ht="57" x14ac:dyDescent="0.3">
      <c r="A154" s="9" t="s">
        <v>157</v>
      </c>
      <c r="B154" s="20" t="s">
        <v>162</v>
      </c>
      <c r="C154" s="20" t="s">
        <v>74</v>
      </c>
      <c r="D154" s="12"/>
      <c r="E154" s="21">
        <v>313779.46999999997</v>
      </c>
      <c r="F154" s="10" t="s">
        <v>54</v>
      </c>
      <c r="G154" s="13"/>
    </row>
    <row r="155" spans="1:7" s="14" customFormat="1" ht="58.2" customHeight="1" x14ac:dyDescent="0.3">
      <c r="A155" s="9" t="s">
        <v>157</v>
      </c>
      <c r="B155" s="20" t="s">
        <v>163</v>
      </c>
      <c r="C155" s="20" t="s">
        <v>74</v>
      </c>
      <c r="D155" s="12"/>
      <c r="E155" s="21">
        <v>175662.43</v>
      </c>
      <c r="F155" s="10" t="s">
        <v>54</v>
      </c>
      <c r="G155" s="13"/>
    </row>
    <row r="156" spans="1:7" s="14" customFormat="1" ht="13.2" customHeight="1" x14ac:dyDescent="0.3">
      <c r="A156" s="9" t="s">
        <v>157</v>
      </c>
      <c r="B156" s="20" t="s">
        <v>164</v>
      </c>
      <c r="C156" s="20" t="s">
        <v>165</v>
      </c>
      <c r="D156" s="12"/>
      <c r="E156" s="21">
        <v>6900</v>
      </c>
      <c r="F156" s="10" t="s">
        <v>12</v>
      </c>
      <c r="G156" s="13"/>
    </row>
    <row r="157" spans="1:7" s="14" customFormat="1" ht="34.200000000000003" x14ac:dyDescent="0.3">
      <c r="A157" s="9" t="s">
        <v>157</v>
      </c>
      <c r="B157" s="20" t="s">
        <v>166</v>
      </c>
      <c r="C157" s="20" t="s">
        <v>67</v>
      </c>
      <c r="D157" s="12"/>
      <c r="E157" s="21">
        <v>9000</v>
      </c>
      <c r="F157" s="10" t="s">
        <v>12</v>
      </c>
      <c r="G157" s="13"/>
    </row>
    <row r="158" spans="1:7" s="14" customFormat="1" ht="22.8" x14ac:dyDescent="0.3">
      <c r="A158" s="9" t="s">
        <v>157</v>
      </c>
      <c r="B158" s="20" t="s">
        <v>167</v>
      </c>
      <c r="C158" s="20" t="s">
        <v>76</v>
      </c>
      <c r="D158" s="12"/>
      <c r="E158" s="21">
        <v>5379.64</v>
      </c>
      <c r="F158" s="10" t="s">
        <v>12</v>
      </c>
      <c r="G158" s="13"/>
    </row>
    <row r="159" spans="1:7" s="14" customFormat="1" ht="45.6" x14ac:dyDescent="0.3">
      <c r="A159" s="9" t="s">
        <v>157</v>
      </c>
      <c r="B159" s="20" t="s">
        <v>168</v>
      </c>
      <c r="C159" s="20" t="s">
        <v>48</v>
      </c>
      <c r="D159" s="12"/>
      <c r="E159" s="21">
        <v>31813.16</v>
      </c>
      <c r="F159" s="10" t="s">
        <v>55</v>
      </c>
      <c r="G159" s="13"/>
    </row>
    <row r="160" spans="1:7" s="14" customFormat="1" ht="45.6" x14ac:dyDescent="0.3">
      <c r="A160" s="9" t="s">
        <v>157</v>
      </c>
      <c r="B160" s="20" t="s">
        <v>169</v>
      </c>
      <c r="C160" s="20" t="s">
        <v>19</v>
      </c>
      <c r="D160" s="12"/>
      <c r="E160" s="24">
        <v>7009.63</v>
      </c>
      <c r="F160" s="10" t="s">
        <v>12</v>
      </c>
      <c r="G160" s="13"/>
    </row>
    <row r="161" spans="1:7" s="14" customFormat="1" ht="45.6" x14ac:dyDescent="0.3">
      <c r="A161" s="9" t="s">
        <v>157</v>
      </c>
      <c r="B161" s="20" t="s">
        <v>170</v>
      </c>
      <c r="C161" s="20" t="s">
        <v>19</v>
      </c>
      <c r="D161" s="12"/>
      <c r="E161" s="24">
        <v>7887.72</v>
      </c>
      <c r="F161" s="10" t="s">
        <v>12</v>
      </c>
      <c r="G161" s="13"/>
    </row>
    <row r="162" spans="1:7" s="14" customFormat="1" ht="22.8" x14ac:dyDescent="0.3">
      <c r="A162" s="9" t="s">
        <v>157</v>
      </c>
      <c r="B162" s="20" t="s">
        <v>174</v>
      </c>
      <c r="C162" s="20" t="s">
        <v>23</v>
      </c>
      <c r="D162" s="12"/>
      <c r="E162" s="24">
        <v>22792</v>
      </c>
      <c r="F162" s="10" t="s">
        <v>12</v>
      </c>
      <c r="G162" s="13"/>
    </row>
    <row r="163" spans="1:7" s="14" customFormat="1" ht="57" x14ac:dyDescent="0.3">
      <c r="A163" s="9" t="s">
        <v>157</v>
      </c>
      <c r="B163" s="20" t="s">
        <v>175</v>
      </c>
      <c r="C163" s="20" t="s">
        <v>171</v>
      </c>
      <c r="D163" s="12"/>
      <c r="E163" s="24">
        <f>19834.3+75000</f>
        <v>94834.3</v>
      </c>
      <c r="F163" s="10" t="s">
        <v>12</v>
      </c>
      <c r="G163" s="13"/>
    </row>
    <row r="164" spans="1:7" s="14" customFormat="1" ht="34.200000000000003" x14ac:dyDescent="0.3">
      <c r="A164" s="9" t="s">
        <v>157</v>
      </c>
      <c r="B164" s="20" t="s">
        <v>176</v>
      </c>
      <c r="C164" s="20" t="s">
        <v>172</v>
      </c>
      <c r="D164" s="12"/>
      <c r="E164" s="24">
        <v>1500</v>
      </c>
      <c r="F164" s="10" t="s">
        <v>8</v>
      </c>
      <c r="G164" s="13"/>
    </row>
    <row r="165" spans="1:7" s="14" customFormat="1" ht="34.200000000000003" x14ac:dyDescent="0.3">
      <c r="A165" s="9" t="s">
        <v>157</v>
      </c>
      <c r="B165" s="20" t="s">
        <v>177</v>
      </c>
      <c r="C165" s="20" t="s">
        <v>67</v>
      </c>
      <c r="D165" s="12"/>
      <c r="E165" s="24">
        <v>1805</v>
      </c>
      <c r="F165" s="10" t="s">
        <v>54</v>
      </c>
      <c r="G165" s="13"/>
    </row>
    <row r="166" spans="1:7" s="14" customFormat="1" ht="34.200000000000003" x14ac:dyDescent="0.3">
      <c r="A166" s="9" t="s">
        <v>157</v>
      </c>
      <c r="B166" s="20" t="s">
        <v>178</v>
      </c>
      <c r="C166" s="20" t="s">
        <v>67</v>
      </c>
      <c r="D166" s="12"/>
      <c r="E166" s="24">
        <v>30002</v>
      </c>
      <c r="F166" s="10" t="s">
        <v>112</v>
      </c>
      <c r="G166" s="13"/>
    </row>
    <row r="167" spans="1:7" s="14" customFormat="1" ht="45.6" x14ac:dyDescent="0.3">
      <c r="A167" s="9" t="s">
        <v>157</v>
      </c>
      <c r="B167" s="20" t="s">
        <v>179</v>
      </c>
      <c r="C167" s="20" t="s">
        <v>88</v>
      </c>
      <c r="D167" s="12"/>
      <c r="E167" s="24">
        <v>16000</v>
      </c>
      <c r="F167" s="10" t="s">
        <v>54</v>
      </c>
      <c r="G167" s="13"/>
    </row>
    <row r="168" spans="1:7" s="14" customFormat="1" ht="68.400000000000006" x14ac:dyDescent="0.3">
      <c r="A168" s="9" t="s">
        <v>157</v>
      </c>
      <c r="B168" s="20" t="s">
        <v>180</v>
      </c>
      <c r="C168" s="20" t="s">
        <v>173</v>
      </c>
      <c r="D168" s="12"/>
      <c r="E168" s="24">
        <v>20000</v>
      </c>
      <c r="F168" s="10" t="s">
        <v>12</v>
      </c>
      <c r="G168" s="13"/>
    </row>
    <row r="169" spans="1:7" s="14" customFormat="1" ht="68.400000000000006" x14ac:dyDescent="0.3">
      <c r="A169" s="9" t="s">
        <v>157</v>
      </c>
      <c r="B169" s="20" t="s">
        <v>181</v>
      </c>
      <c r="C169" s="20" t="s">
        <v>173</v>
      </c>
      <c r="D169" s="12"/>
      <c r="E169" s="24">
        <v>90000</v>
      </c>
      <c r="F169" s="10" t="s">
        <v>12</v>
      </c>
      <c r="G169" s="13"/>
    </row>
    <row r="170" spans="1:7" s="14" customFormat="1" ht="34.200000000000003" x14ac:dyDescent="0.3">
      <c r="A170" s="9" t="s">
        <v>157</v>
      </c>
      <c r="B170" s="20" t="s">
        <v>182</v>
      </c>
      <c r="C170" s="20" t="s">
        <v>67</v>
      </c>
      <c r="D170" s="12"/>
      <c r="E170" s="24">
        <v>40000</v>
      </c>
      <c r="F170" s="10" t="s">
        <v>55</v>
      </c>
      <c r="G170" s="13"/>
    </row>
    <row r="171" spans="1:7" s="14" customFormat="1" ht="45.6" x14ac:dyDescent="0.3">
      <c r="A171" s="9" t="s">
        <v>157</v>
      </c>
      <c r="B171" s="20" t="s">
        <v>183</v>
      </c>
      <c r="C171" s="20" t="s">
        <v>67</v>
      </c>
      <c r="D171" s="12"/>
      <c r="E171" s="24">
        <v>12357</v>
      </c>
      <c r="F171" s="10" t="s">
        <v>55</v>
      </c>
      <c r="G171" s="13"/>
    </row>
    <row r="172" spans="1:7" s="14" customFormat="1" ht="34.200000000000003" x14ac:dyDescent="0.3">
      <c r="A172" s="9" t="s">
        <v>157</v>
      </c>
      <c r="B172" s="20" t="s">
        <v>182</v>
      </c>
      <c r="C172" s="20" t="s">
        <v>67</v>
      </c>
      <c r="D172" s="12"/>
      <c r="E172" s="24">
        <v>40000</v>
      </c>
      <c r="F172" s="10" t="s">
        <v>55</v>
      </c>
      <c r="G172" s="13"/>
    </row>
    <row r="173" spans="1:7" s="14" customFormat="1" ht="45.6" x14ac:dyDescent="0.3">
      <c r="A173" s="9" t="s">
        <v>157</v>
      </c>
      <c r="B173" s="20" t="s">
        <v>183</v>
      </c>
      <c r="C173" s="20" t="s">
        <v>67</v>
      </c>
      <c r="D173" s="12"/>
      <c r="E173" s="24">
        <v>12357</v>
      </c>
      <c r="F173" s="10" t="s">
        <v>55</v>
      </c>
      <c r="G173" s="13"/>
    </row>
    <row r="174" spans="1:7" s="14" customFormat="1" ht="34.200000000000003" x14ac:dyDescent="0.3">
      <c r="A174" s="9" t="s">
        <v>157</v>
      </c>
      <c r="B174" s="20" t="s">
        <v>184</v>
      </c>
      <c r="C174" s="20" t="s">
        <v>67</v>
      </c>
      <c r="D174" s="12"/>
      <c r="E174" s="24">
        <v>1444</v>
      </c>
      <c r="F174" s="10" t="s">
        <v>54</v>
      </c>
      <c r="G174" s="13"/>
    </row>
    <row r="175" spans="1:7" s="14" customFormat="1" ht="22.8" x14ac:dyDescent="0.3">
      <c r="A175" s="9" t="s">
        <v>157</v>
      </c>
      <c r="B175" s="20" t="s">
        <v>143</v>
      </c>
      <c r="C175" s="20" t="s">
        <v>100</v>
      </c>
      <c r="D175" s="12"/>
      <c r="E175" s="25">
        <v>194.3</v>
      </c>
      <c r="F175" s="10" t="s">
        <v>12</v>
      </c>
      <c r="G175" s="13"/>
    </row>
    <row r="176" spans="1:7" s="14" customFormat="1" ht="22.8" x14ac:dyDescent="0.3">
      <c r="A176" s="9" t="s">
        <v>157</v>
      </c>
      <c r="B176" s="20" t="s">
        <v>185</v>
      </c>
      <c r="C176" s="20" t="s">
        <v>67</v>
      </c>
      <c r="D176" s="12"/>
      <c r="E176" s="24">
        <v>60000</v>
      </c>
      <c r="F176" s="10" t="s">
        <v>12</v>
      </c>
      <c r="G176" s="13"/>
    </row>
    <row r="177" spans="1:7" s="14" customFormat="1" ht="34.200000000000003" x14ac:dyDescent="0.3">
      <c r="A177" s="9" t="s">
        <v>157</v>
      </c>
      <c r="B177" s="20" t="s">
        <v>186</v>
      </c>
      <c r="C177" s="20" t="s">
        <v>24</v>
      </c>
      <c r="D177" s="12"/>
      <c r="E177" s="25">
        <v>538</v>
      </c>
      <c r="F177" s="10" t="s">
        <v>12</v>
      </c>
      <c r="G177" s="13"/>
    </row>
    <row r="178" spans="1:7" s="14" customFormat="1" ht="34.200000000000003" x14ac:dyDescent="0.3">
      <c r="A178" s="9" t="s">
        <v>157</v>
      </c>
      <c r="B178" s="20" t="s">
        <v>189</v>
      </c>
      <c r="C178" s="20" t="s">
        <v>37</v>
      </c>
      <c r="D178" s="12"/>
      <c r="E178" s="24">
        <v>10545</v>
      </c>
      <c r="F178" s="10" t="s">
        <v>12</v>
      </c>
      <c r="G178" s="13"/>
    </row>
    <row r="179" spans="1:7" s="14" customFormat="1" ht="34.200000000000003" x14ac:dyDescent="0.3">
      <c r="A179" s="9" t="s">
        <v>157</v>
      </c>
      <c r="B179" s="20" t="s">
        <v>190</v>
      </c>
      <c r="C179" s="20" t="s">
        <v>187</v>
      </c>
      <c r="D179" s="12"/>
      <c r="E179" s="24">
        <v>11500</v>
      </c>
      <c r="F179" s="10" t="s">
        <v>55</v>
      </c>
      <c r="G179" s="13"/>
    </row>
    <row r="180" spans="1:7" s="14" customFormat="1" ht="34.200000000000003" x14ac:dyDescent="0.3">
      <c r="A180" s="9" t="s">
        <v>157</v>
      </c>
      <c r="B180" s="20" t="s">
        <v>113</v>
      </c>
      <c r="C180" s="20" t="s">
        <v>67</v>
      </c>
      <c r="D180" s="12"/>
      <c r="E180" s="24">
        <v>1444</v>
      </c>
      <c r="F180" s="10" t="s">
        <v>54</v>
      </c>
      <c r="G180" s="13"/>
    </row>
    <row r="181" spans="1:7" s="14" customFormat="1" ht="34.200000000000003" x14ac:dyDescent="0.3">
      <c r="A181" s="9" t="s">
        <v>157</v>
      </c>
      <c r="B181" s="20" t="s">
        <v>113</v>
      </c>
      <c r="C181" s="20" t="s">
        <v>67</v>
      </c>
      <c r="D181" s="12"/>
      <c r="E181" s="24">
        <v>4333</v>
      </c>
      <c r="F181" s="10" t="s">
        <v>54</v>
      </c>
      <c r="G181" s="13"/>
    </row>
    <row r="182" spans="1:7" s="14" customFormat="1" ht="22.8" x14ac:dyDescent="0.3">
      <c r="A182" s="9" t="s">
        <v>157</v>
      </c>
      <c r="B182" s="20" t="s">
        <v>191</v>
      </c>
      <c r="C182" s="20" t="s">
        <v>48</v>
      </c>
      <c r="D182" s="12"/>
      <c r="E182" s="24">
        <v>2805</v>
      </c>
      <c r="F182" s="10" t="s">
        <v>12</v>
      </c>
      <c r="G182" s="13"/>
    </row>
    <row r="183" spans="1:7" s="14" customFormat="1" ht="34.200000000000003" x14ac:dyDescent="0.3">
      <c r="A183" s="9" t="s">
        <v>157</v>
      </c>
      <c r="B183" s="20" t="s">
        <v>192</v>
      </c>
      <c r="C183" s="20" t="s">
        <v>188</v>
      </c>
      <c r="D183" s="12"/>
      <c r="E183" s="25">
        <v>780.48</v>
      </c>
      <c r="F183" s="10" t="s">
        <v>12</v>
      </c>
      <c r="G183" s="13"/>
    </row>
    <row r="184" spans="1:7" s="14" customFormat="1" ht="22.8" x14ac:dyDescent="0.3">
      <c r="A184" s="9" t="s">
        <v>157</v>
      </c>
      <c r="B184" s="20" t="s">
        <v>193</v>
      </c>
      <c r="C184" s="20" t="s">
        <v>25</v>
      </c>
      <c r="D184" s="12"/>
      <c r="E184" s="24">
        <v>3600</v>
      </c>
      <c r="F184" s="10" t="s">
        <v>12</v>
      </c>
      <c r="G184" s="13"/>
    </row>
    <row r="185" spans="1:7" x14ac:dyDescent="0.3">
      <c r="A185" s="9" t="s">
        <v>194</v>
      </c>
      <c r="B185" s="10" t="s">
        <v>7</v>
      </c>
      <c r="C185" s="11" t="s">
        <v>60</v>
      </c>
      <c r="D185" s="12">
        <v>7088.6</v>
      </c>
      <c r="E185" s="21"/>
      <c r="F185" s="10" t="s">
        <v>8</v>
      </c>
    </row>
    <row r="186" spans="1:7" ht="13.2" customHeight="1" x14ac:dyDescent="0.3">
      <c r="A186" s="9" t="s">
        <v>194</v>
      </c>
      <c r="B186" s="10" t="s">
        <v>7</v>
      </c>
      <c r="C186" s="11" t="s">
        <v>60</v>
      </c>
      <c r="D186" s="12">
        <v>3300.4</v>
      </c>
      <c r="E186" s="21"/>
      <c r="F186" s="10" t="s">
        <v>9</v>
      </c>
    </row>
    <row r="187" spans="1:7" ht="13.2" customHeight="1" x14ac:dyDescent="0.3">
      <c r="A187" s="9" t="s">
        <v>194</v>
      </c>
      <c r="B187" s="10" t="s">
        <v>7</v>
      </c>
      <c r="C187" s="11" t="s">
        <v>60</v>
      </c>
      <c r="D187" s="12">
        <v>3487.1</v>
      </c>
      <c r="E187" s="21"/>
      <c r="F187" s="10" t="s">
        <v>195</v>
      </c>
    </row>
    <row r="188" spans="1:7" ht="13.2" customHeight="1" x14ac:dyDescent="0.3">
      <c r="A188" s="9" t="s">
        <v>194</v>
      </c>
      <c r="B188" s="10" t="s">
        <v>7</v>
      </c>
      <c r="C188" s="11" t="s">
        <v>60</v>
      </c>
      <c r="D188" s="12">
        <v>75834.5</v>
      </c>
      <c r="E188" s="21"/>
      <c r="F188" s="10" t="s">
        <v>196</v>
      </c>
    </row>
    <row r="189" spans="1:7" ht="26.4" x14ac:dyDescent="0.3">
      <c r="A189" s="9" t="s">
        <v>194</v>
      </c>
      <c r="B189" s="10" t="s">
        <v>7</v>
      </c>
      <c r="C189" s="11" t="s">
        <v>60</v>
      </c>
      <c r="D189" s="12">
        <v>6401.7</v>
      </c>
      <c r="E189" s="21"/>
      <c r="F189" s="10" t="s">
        <v>10</v>
      </c>
    </row>
    <row r="190" spans="1:7" ht="26.4" x14ac:dyDescent="0.3">
      <c r="A190" s="9" t="s">
        <v>194</v>
      </c>
      <c r="B190" s="10" t="s">
        <v>7</v>
      </c>
      <c r="C190" s="11" t="s">
        <v>60</v>
      </c>
      <c r="D190" s="12">
        <v>3924.1</v>
      </c>
      <c r="E190" s="21"/>
      <c r="F190" s="10" t="s">
        <v>197</v>
      </c>
    </row>
    <row r="191" spans="1:7" ht="26.4" x14ac:dyDescent="0.3">
      <c r="A191" s="9" t="s">
        <v>194</v>
      </c>
      <c r="B191" s="10" t="s">
        <v>7</v>
      </c>
      <c r="C191" s="11" t="s">
        <v>60</v>
      </c>
      <c r="D191" s="12">
        <v>123213.4</v>
      </c>
      <c r="E191" s="21"/>
      <c r="F191" s="10" t="s">
        <v>198</v>
      </c>
    </row>
    <row r="192" spans="1:7" x14ac:dyDescent="0.3">
      <c r="A192" s="9" t="s">
        <v>194</v>
      </c>
      <c r="B192" s="10" t="s">
        <v>7</v>
      </c>
      <c r="C192" s="11" t="s">
        <v>60</v>
      </c>
      <c r="D192" s="12">
        <v>8182.6</v>
      </c>
      <c r="E192" s="21"/>
      <c r="F192" s="10" t="s">
        <v>54</v>
      </c>
    </row>
    <row r="193" spans="1:7" x14ac:dyDescent="0.3">
      <c r="A193" s="9" t="s">
        <v>194</v>
      </c>
      <c r="B193" s="10" t="s">
        <v>7</v>
      </c>
      <c r="C193" s="11" t="s">
        <v>60</v>
      </c>
      <c r="D193" s="12">
        <v>183371.48</v>
      </c>
      <c r="E193" s="21"/>
      <c r="F193" s="10" t="s">
        <v>12</v>
      </c>
    </row>
    <row r="194" spans="1:7" s="14" customFormat="1" x14ac:dyDescent="0.3">
      <c r="A194" s="9" t="s">
        <v>194</v>
      </c>
      <c r="B194" s="10" t="s">
        <v>7</v>
      </c>
      <c r="C194" s="11" t="s">
        <v>61</v>
      </c>
      <c r="D194" s="12">
        <v>292.5</v>
      </c>
      <c r="E194" s="12"/>
      <c r="F194" s="10" t="s">
        <v>12</v>
      </c>
      <c r="G194" s="13"/>
    </row>
    <row r="195" spans="1:7" s="14" customFormat="1" x14ac:dyDescent="0.3">
      <c r="A195" s="9" t="s">
        <v>194</v>
      </c>
      <c r="B195" s="10" t="s">
        <v>7</v>
      </c>
      <c r="C195" s="20" t="s">
        <v>58</v>
      </c>
      <c r="D195" s="12">
        <v>11759.65</v>
      </c>
      <c r="E195" s="21"/>
      <c r="F195" s="10" t="s">
        <v>12</v>
      </c>
      <c r="G195" s="13"/>
    </row>
    <row r="196" spans="1:7" s="14" customFormat="1" x14ac:dyDescent="0.3">
      <c r="A196" s="9" t="s">
        <v>194</v>
      </c>
      <c r="B196" s="10" t="s">
        <v>7</v>
      </c>
      <c r="C196" s="20" t="s">
        <v>200</v>
      </c>
      <c r="D196" s="12">
        <v>300000</v>
      </c>
      <c r="E196" s="21"/>
      <c r="F196" s="10" t="s">
        <v>12</v>
      </c>
      <c r="G196" s="13"/>
    </row>
    <row r="197" spans="1:7" s="14" customFormat="1" x14ac:dyDescent="0.3">
      <c r="A197" s="9" t="s">
        <v>194</v>
      </c>
      <c r="B197" s="10" t="s">
        <v>7</v>
      </c>
      <c r="C197" s="20" t="s">
        <v>158</v>
      </c>
      <c r="D197" s="12">
        <f>5000</f>
        <v>5000</v>
      </c>
      <c r="E197" s="21"/>
      <c r="F197" s="10" t="s">
        <v>12</v>
      </c>
      <c r="G197" s="13"/>
    </row>
    <row r="198" spans="1:7" s="14" customFormat="1" x14ac:dyDescent="0.3">
      <c r="A198" s="9" t="s">
        <v>194</v>
      </c>
      <c r="B198" s="10" t="s">
        <v>7</v>
      </c>
      <c r="C198" s="20" t="s">
        <v>199</v>
      </c>
      <c r="D198" s="12">
        <v>100000</v>
      </c>
      <c r="E198" s="21"/>
      <c r="F198" s="10" t="s">
        <v>12</v>
      </c>
      <c r="G198" s="13"/>
    </row>
    <row r="199" spans="1:7" s="14" customFormat="1" x14ac:dyDescent="0.3">
      <c r="A199" s="9" t="s">
        <v>194</v>
      </c>
      <c r="B199" s="10" t="s">
        <v>7</v>
      </c>
      <c r="C199" s="20" t="s">
        <v>59</v>
      </c>
      <c r="D199" s="12">
        <v>10388</v>
      </c>
      <c r="E199" s="21"/>
      <c r="F199" s="10" t="s">
        <v>54</v>
      </c>
      <c r="G199" s="13"/>
    </row>
    <row r="200" spans="1:7" s="14" customFormat="1" x14ac:dyDescent="0.3">
      <c r="A200" s="9" t="s">
        <v>194</v>
      </c>
      <c r="B200" s="10" t="s">
        <v>7</v>
      </c>
      <c r="C200" s="20" t="s">
        <v>14</v>
      </c>
      <c r="D200" s="12">
        <v>78833</v>
      </c>
      <c r="E200" s="21"/>
      <c r="F200" s="10" t="s">
        <v>8</v>
      </c>
      <c r="G200" s="13"/>
    </row>
    <row r="201" spans="1:7" s="14" customFormat="1" x14ac:dyDescent="0.3">
      <c r="A201" s="9" t="s">
        <v>194</v>
      </c>
      <c r="B201" s="10" t="s">
        <v>7</v>
      </c>
      <c r="C201" s="20" t="s">
        <v>62</v>
      </c>
      <c r="D201" s="12">
        <v>26169.53</v>
      </c>
      <c r="E201" s="21"/>
      <c r="F201" s="10" t="s">
        <v>12</v>
      </c>
      <c r="G201" s="13"/>
    </row>
    <row r="202" spans="1:7" s="14" customFormat="1" x14ac:dyDescent="0.3">
      <c r="A202" s="9" t="s">
        <v>194</v>
      </c>
      <c r="B202" s="10" t="s">
        <v>7</v>
      </c>
      <c r="C202" s="11" t="s">
        <v>202</v>
      </c>
      <c r="D202" s="24">
        <v>158600</v>
      </c>
      <c r="E202" s="21"/>
      <c r="F202" s="10" t="s">
        <v>12</v>
      </c>
      <c r="G202" s="13"/>
    </row>
    <row r="203" spans="1:7" s="14" customFormat="1" x14ac:dyDescent="0.3">
      <c r="A203" s="9" t="s">
        <v>194</v>
      </c>
      <c r="B203" s="10" t="s">
        <v>7</v>
      </c>
      <c r="C203" s="11" t="s">
        <v>201</v>
      </c>
      <c r="D203" s="24">
        <v>0.97</v>
      </c>
      <c r="E203" s="21"/>
      <c r="F203" s="10" t="s">
        <v>8</v>
      </c>
      <c r="G203" s="13"/>
    </row>
    <row r="204" spans="1:7" s="14" customFormat="1" x14ac:dyDescent="0.3">
      <c r="A204" s="9" t="s">
        <v>194</v>
      </c>
      <c r="B204" s="10" t="s">
        <v>7</v>
      </c>
      <c r="C204" s="15" t="s">
        <v>26</v>
      </c>
      <c r="D204" s="24">
        <v>34824</v>
      </c>
      <c r="E204" s="21"/>
      <c r="F204" s="10" t="s">
        <v>54</v>
      </c>
      <c r="G204" s="13"/>
    </row>
    <row r="205" spans="1:7" s="14" customFormat="1" x14ac:dyDescent="0.3">
      <c r="A205" s="9" t="s">
        <v>194</v>
      </c>
      <c r="B205" s="10" t="s">
        <v>7</v>
      </c>
      <c r="C205" s="15" t="s">
        <v>26</v>
      </c>
      <c r="D205" s="24">
        <v>119573</v>
      </c>
      <c r="E205" s="21"/>
      <c r="F205" s="10" t="s">
        <v>12</v>
      </c>
      <c r="G205" s="13"/>
    </row>
    <row r="206" spans="1:7" s="14" customFormat="1" x14ac:dyDescent="0.3">
      <c r="A206" s="9" t="s">
        <v>194</v>
      </c>
      <c r="B206" s="20" t="s">
        <v>7</v>
      </c>
      <c r="C206" s="20" t="s">
        <v>159</v>
      </c>
      <c r="D206" s="12">
        <v>5978</v>
      </c>
      <c r="E206" s="21"/>
      <c r="F206" s="10" t="s">
        <v>12</v>
      </c>
      <c r="G206" s="13"/>
    </row>
    <row r="207" spans="1:7" s="14" customFormat="1" ht="26.4" x14ac:dyDescent="0.3">
      <c r="A207" s="9" t="s">
        <v>194</v>
      </c>
      <c r="B207" s="10" t="s">
        <v>7</v>
      </c>
      <c r="C207" s="15" t="s">
        <v>15</v>
      </c>
      <c r="D207" s="12">
        <v>5859.76</v>
      </c>
      <c r="E207" s="12"/>
      <c r="F207" s="10" t="s">
        <v>12</v>
      </c>
      <c r="G207" s="13"/>
    </row>
    <row r="208" spans="1:7" s="14" customFormat="1" x14ac:dyDescent="0.3">
      <c r="A208" s="9" t="s">
        <v>194</v>
      </c>
      <c r="B208" s="10" t="s">
        <v>7</v>
      </c>
      <c r="C208" s="20" t="s">
        <v>274</v>
      </c>
      <c r="D208" s="12">
        <f>1000+1000+1000</f>
        <v>3000</v>
      </c>
      <c r="E208" s="21"/>
      <c r="F208" s="10" t="s">
        <v>12</v>
      </c>
      <c r="G208" s="13"/>
    </row>
    <row r="209" spans="1:7" s="14" customFormat="1" x14ac:dyDescent="0.3">
      <c r="A209" s="9" t="s">
        <v>194</v>
      </c>
      <c r="B209" s="20" t="s">
        <v>29</v>
      </c>
      <c r="C209" s="20" t="s">
        <v>160</v>
      </c>
      <c r="D209" s="12"/>
      <c r="E209" s="21">
        <v>13792.54</v>
      </c>
      <c r="F209" s="10" t="s">
        <v>12</v>
      </c>
      <c r="G209" s="13"/>
    </row>
    <row r="210" spans="1:7" s="14" customFormat="1" ht="45.6" x14ac:dyDescent="0.3">
      <c r="A210" s="9" t="s">
        <v>194</v>
      </c>
      <c r="B210" s="20" t="s">
        <v>225</v>
      </c>
      <c r="C210" s="20" t="s">
        <v>48</v>
      </c>
      <c r="D210" s="12"/>
      <c r="E210" s="24">
        <v>6843.12</v>
      </c>
      <c r="F210" s="10" t="s">
        <v>55</v>
      </c>
      <c r="G210" s="13"/>
    </row>
    <row r="211" spans="1:7" s="14" customFormat="1" ht="45.6" x14ac:dyDescent="0.3">
      <c r="A211" s="9" t="s">
        <v>194</v>
      </c>
      <c r="B211" s="20" t="s">
        <v>218</v>
      </c>
      <c r="C211" s="20" t="s">
        <v>19</v>
      </c>
      <c r="D211" s="12"/>
      <c r="E211" s="24">
        <v>7641.71</v>
      </c>
      <c r="F211" s="10" t="s">
        <v>12</v>
      </c>
      <c r="G211" s="13"/>
    </row>
    <row r="212" spans="1:7" s="14" customFormat="1" ht="26.4" x14ac:dyDescent="0.3">
      <c r="A212" s="9" t="s">
        <v>194</v>
      </c>
      <c r="B212" s="10" t="s">
        <v>161</v>
      </c>
      <c r="C212" s="11" t="s">
        <v>69</v>
      </c>
      <c r="D212" s="12"/>
      <c r="E212" s="21">
        <v>554564.12</v>
      </c>
      <c r="F212" s="10" t="s">
        <v>12</v>
      </c>
      <c r="G212" s="13"/>
    </row>
    <row r="213" spans="1:7" s="14" customFormat="1" ht="45.6" x14ac:dyDescent="0.3">
      <c r="A213" s="9" t="s">
        <v>194</v>
      </c>
      <c r="B213" s="20" t="s">
        <v>217</v>
      </c>
      <c r="C213" s="20" t="s">
        <v>74</v>
      </c>
      <c r="D213" s="12"/>
      <c r="E213" s="24">
        <v>155000</v>
      </c>
      <c r="F213" s="10" t="s">
        <v>54</v>
      </c>
      <c r="G213" s="13"/>
    </row>
    <row r="214" spans="1:7" s="14" customFormat="1" ht="45.6" x14ac:dyDescent="0.3">
      <c r="A214" s="9" t="s">
        <v>194</v>
      </c>
      <c r="B214" s="20" t="s">
        <v>217</v>
      </c>
      <c r="C214" s="20" t="s">
        <v>74</v>
      </c>
      <c r="D214" s="12"/>
      <c r="E214" s="24">
        <v>157555.88</v>
      </c>
      <c r="F214" s="10" t="s">
        <v>54</v>
      </c>
      <c r="G214" s="13"/>
    </row>
    <row r="215" spans="1:7" s="14" customFormat="1" ht="45.6" x14ac:dyDescent="0.3">
      <c r="A215" s="9" t="s">
        <v>194</v>
      </c>
      <c r="B215" s="20" t="s">
        <v>221</v>
      </c>
      <c r="C215" s="20" t="s">
        <v>67</v>
      </c>
      <c r="D215" s="12"/>
      <c r="E215" s="24">
        <v>40000</v>
      </c>
      <c r="F215" s="10" t="s">
        <v>12</v>
      </c>
      <c r="G215" s="13"/>
    </row>
    <row r="216" spans="1:7" s="14" customFormat="1" ht="22.8" x14ac:dyDescent="0.3">
      <c r="A216" s="9" t="s">
        <v>194</v>
      </c>
      <c r="B216" s="20" t="s">
        <v>220</v>
      </c>
      <c r="C216" s="20" t="s">
        <v>67</v>
      </c>
      <c r="D216" s="12"/>
      <c r="E216" s="24">
        <v>2800</v>
      </c>
      <c r="F216" s="10" t="s">
        <v>12</v>
      </c>
      <c r="G216" s="13"/>
    </row>
    <row r="217" spans="1:7" s="14" customFormat="1" ht="36" customHeight="1" x14ac:dyDescent="0.3">
      <c r="A217" s="9" t="s">
        <v>194</v>
      </c>
      <c r="B217" s="20" t="s">
        <v>167</v>
      </c>
      <c r="C217" s="20" t="s">
        <v>31</v>
      </c>
      <c r="D217" s="12"/>
      <c r="E217" s="24">
        <v>5477.17</v>
      </c>
      <c r="F217" s="10" t="s">
        <v>12</v>
      </c>
      <c r="G217" s="13"/>
    </row>
    <row r="218" spans="1:7" s="14" customFormat="1" ht="34.200000000000003" x14ac:dyDescent="0.3">
      <c r="A218" s="9" t="s">
        <v>194</v>
      </c>
      <c r="B218" s="20" t="s">
        <v>113</v>
      </c>
      <c r="C218" s="20" t="s">
        <v>67</v>
      </c>
      <c r="D218" s="12"/>
      <c r="E218" s="24">
        <v>3611</v>
      </c>
      <c r="F218" s="10" t="s">
        <v>54</v>
      </c>
      <c r="G218" s="13"/>
    </row>
    <row r="219" spans="1:7" s="14" customFormat="1" ht="34.200000000000003" x14ac:dyDescent="0.3">
      <c r="A219" s="9" t="s">
        <v>194</v>
      </c>
      <c r="B219" s="20" t="s">
        <v>113</v>
      </c>
      <c r="C219" s="20" t="s">
        <v>67</v>
      </c>
      <c r="D219" s="12"/>
      <c r="E219" s="24">
        <v>5055</v>
      </c>
      <c r="F219" s="10" t="s">
        <v>54</v>
      </c>
      <c r="G219" s="13"/>
    </row>
    <row r="220" spans="1:7" s="14" customFormat="1" ht="34.200000000000003" x14ac:dyDescent="0.3">
      <c r="A220" s="9" t="s">
        <v>194</v>
      </c>
      <c r="B220" s="20" t="s">
        <v>184</v>
      </c>
      <c r="C220" s="20" t="s">
        <v>67</v>
      </c>
      <c r="D220" s="12"/>
      <c r="E220" s="24">
        <v>3250</v>
      </c>
      <c r="F220" s="10" t="s">
        <v>54</v>
      </c>
      <c r="G220" s="13"/>
    </row>
    <row r="221" spans="1:7" s="14" customFormat="1" ht="34.200000000000003" x14ac:dyDescent="0.3">
      <c r="A221" s="9" t="s">
        <v>194</v>
      </c>
      <c r="B221" s="20" t="s">
        <v>177</v>
      </c>
      <c r="C221" s="20" t="s">
        <v>67</v>
      </c>
      <c r="D221" s="12"/>
      <c r="E221" s="24">
        <v>6499</v>
      </c>
      <c r="F221" s="10" t="s">
        <v>54</v>
      </c>
      <c r="G221" s="13"/>
    </row>
    <row r="222" spans="1:7" s="14" customFormat="1" ht="34.200000000000003" x14ac:dyDescent="0.3">
      <c r="A222" s="9" t="s">
        <v>194</v>
      </c>
      <c r="B222" s="20" t="s">
        <v>178</v>
      </c>
      <c r="C222" s="20" t="s">
        <v>67</v>
      </c>
      <c r="D222" s="12"/>
      <c r="E222" s="24">
        <v>30002</v>
      </c>
      <c r="F222" s="10" t="s">
        <v>112</v>
      </c>
      <c r="G222" s="13"/>
    </row>
    <row r="223" spans="1:7" s="14" customFormat="1" ht="58.2" customHeight="1" x14ac:dyDescent="0.3">
      <c r="A223" s="9" t="s">
        <v>194</v>
      </c>
      <c r="B223" s="20" t="s">
        <v>223</v>
      </c>
      <c r="C223" s="20" t="s">
        <v>67</v>
      </c>
      <c r="D223" s="12"/>
      <c r="E223" s="24">
        <v>6090</v>
      </c>
      <c r="F223" s="10" t="s">
        <v>55</v>
      </c>
      <c r="G223" s="13"/>
    </row>
    <row r="224" spans="1:7" s="14" customFormat="1" ht="34.200000000000003" x14ac:dyDescent="0.3">
      <c r="A224" s="9" t="s">
        <v>194</v>
      </c>
      <c r="B224" s="20" t="s">
        <v>222</v>
      </c>
      <c r="C224" s="20" t="s">
        <v>67</v>
      </c>
      <c r="D224" s="12"/>
      <c r="E224" s="24">
        <v>4333</v>
      </c>
      <c r="F224" s="10" t="s">
        <v>54</v>
      </c>
      <c r="G224" s="13"/>
    </row>
    <row r="225" spans="1:7" s="14" customFormat="1" ht="34.200000000000003" x14ac:dyDescent="0.3">
      <c r="A225" s="9" t="s">
        <v>194</v>
      </c>
      <c r="B225" s="20" t="s">
        <v>222</v>
      </c>
      <c r="C225" s="20" t="s">
        <v>67</v>
      </c>
      <c r="D225" s="12"/>
      <c r="E225" s="24">
        <v>4694</v>
      </c>
      <c r="F225" s="10" t="s">
        <v>54</v>
      </c>
      <c r="G225" s="13"/>
    </row>
    <row r="226" spans="1:7" s="14" customFormat="1" ht="34.200000000000003" x14ac:dyDescent="0.3">
      <c r="A226" s="9" t="s">
        <v>194</v>
      </c>
      <c r="B226" s="20" t="s">
        <v>222</v>
      </c>
      <c r="C226" s="20" t="s">
        <v>67</v>
      </c>
      <c r="D226" s="12"/>
      <c r="E226" s="24">
        <v>5055</v>
      </c>
      <c r="F226" s="10" t="s">
        <v>54</v>
      </c>
      <c r="G226" s="13"/>
    </row>
    <row r="227" spans="1:7" s="14" customFormat="1" ht="22.8" x14ac:dyDescent="0.3">
      <c r="A227" s="9" t="s">
        <v>194</v>
      </c>
      <c r="B227" s="20" t="s">
        <v>17</v>
      </c>
      <c r="C227" s="20" t="s">
        <v>67</v>
      </c>
      <c r="D227" s="12"/>
      <c r="E227" s="24">
        <v>66000</v>
      </c>
      <c r="F227" s="10" t="s">
        <v>12</v>
      </c>
      <c r="G227" s="13"/>
    </row>
    <row r="228" spans="1:7" s="14" customFormat="1" ht="22.8" x14ac:dyDescent="0.3">
      <c r="A228" s="9" t="s">
        <v>194</v>
      </c>
      <c r="B228" s="20" t="s">
        <v>193</v>
      </c>
      <c r="C228" s="20" t="s">
        <v>25</v>
      </c>
      <c r="D228" s="12"/>
      <c r="E228" s="24">
        <v>3600</v>
      </c>
      <c r="F228" s="10" t="s">
        <v>12</v>
      </c>
      <c r="G228" s="13"/>
    </row>
    <row r="229" spans="1:7" s="14" customFormat="1" ht="45.6" x14ac:dyDescent="0.3">
      <c r="A229" s="9" t="s">
        <v>194</v>
      </c>
      <c r="B229" s="20" t="s">
        <v>219</v>
      </c>
      <c r="C229" s="20" t="s">
        <v>22</v>
      </c>
      <c r="D229" s="12"/>
      <c r="E229" s="24">
        <v>15000</v>
      </c>
      <c r="F229" s="10" t="s">
        <v>54</v>
      </c>
      <c r="G229" s="13"/>
    </row>
    <row r="230" spans="1:7" s="14" customFormat="1" ht="57" x14ac:dyDescent="0.3">
      <c r="A230" s="9" t="s">
        <v>194</v>
      </c>
      <c r="B230" s="20" t="s">
        <v>211</v>
      </c>
      <c r="C230" s="20" t="s">
        <v>36</v>
      </c>
      <c r="D230" s="12"/>
      <c r="E230" s="24">
        <v>30000</v>
      </c>
      <c r="F230" s="10" t="s">
        <v>54</v>
      </c>
      <c r="G230" s="13"/>
    </row>
    <row r="231" spans="1:7" s="14" customFormat="1" ht="34.200000000000003" x14ac:dyDescent="0.3">
      <c r="A231" s="9" t="s">
        <v>194</v>
      </c>
      <c r="B231" s="20" t="s">
        <v>212</v>
      </c>
      <c r="C231" s="20" t="s">
        <v>24</v>
      </c>
      <c r="D231" s="12"/>
      <c r="E231" s="25">
        <v>538</v>
      </c>
      <c r="F231" s="10" t="s">
        <v>12</v>
      </c>
      <c r="G231" s="13"/>
    </row>
    <row r="232" spans="1:7" s="14" customFormat="1" ht="22.8" x14ac:dyDescent="0.3">
      <c r="A232" s="9" t="s">
        <v>194</v>
      </c>
      <c r="B232" s="20" t="s">
        <v>229</v>
      </c>
      <c r="C232" s="20" t="s">
        <v>227</v>
      </c>
      <c r="D232" s="12"/>
      <c r="E232" s="24">
        <v>13902</v>
      </c>
      <c r="F232" s="10" t="s">
        <v>8</v>
      </c>
      <c r="G232" s="13"/>
    </row>
    <row r="233" spans="1:7" s="14" customFormat="1" ht="26.4" x14ac:dyDescent="0.3">
      <c r="A233" s="9" t="s">
        <v>194</v>
      </c>
      <c r="B233" s="20" t="s">
        <v>216</v>
      </c>
      <c r="C233" s="20" t="s">
        <v>187</v>
      </c>
      <c r="D233" s="12"/>
      <c r="E233" s="24">
        <v>44000</v>
      </c>
      <c r="F233" s="10" t="s">
        <v>55</v>
      </c>
      <c r="G233" s="13"/>
    </row>
    <row r="234" spans="1:7" s="14" customFormat="1" ht="68.400000000000006" x14ac:dyDescent="0.3">
      <c r="A234" s="9" t="s">
        <v>194</v>
      </c>
      <c r="B234" s="20" t="s">
        <v>207</v>
      </c>
      <c r="C234" s="20" t="s">
        <v>206</v>
      </c>
      <c r="D234" s="12"/>
      <c r="E234" s="24">
        <v>39000</v>
      </c>
      <c r="F234" s="10" t="s">
        <v>12</v>
      </c>
      <c r="G234" s="13"/>
    </row>
    <row r="235" spans="1:7" s="14" customFormat="1" ht="45.6" x14ac:dyDescent="0.3">
      <c r="A235" s="9" t="s">
        <v>194</v>
      </c>
      <c r="B235" s="20" t="s">
        <v>214</v>
      </c>
      <c r="C235" s="20" t="s">
        <v>213</v>
      </c>
      <c r="D235" s="12"/>
      <c r="E235" s="24">
        <v>378000</v>
      </c>
      <c r="F235" s="10" t="s">
        <v>9</v>
      </c>
      <c r="G235" s="13"/>
    </row>
    <row r="236" spans="1:7" s="14" customFormat="1" ht="34.200000000000003" x14ac:dyDescent="0.3">
      <c r="A236" s="9" t="s">
        <v>194</v>
      </c>
      <c r="B236" s="20" t="s">
        <v>209</v>
      </c>
      <c r="C236" s="20" t="s">
        <v>208</v>
      </c>
      <c r="D236" s="12"/>
      <c r="E236" s="24">
        <v>4500</v>
      </c>
      <c r="F236" s="10" t="s">
        <v>54</v>
      </c>
      <c r="G236" s="13"/>
    </row>
    <row r="237" spans="1:7" s="14" customFormat="1" ht="57" x14ac:dyDescent="0.3">
      <c r="A237" s="9" t="s">
        <v>194</v>
      </c>
      <c r="B237" s="20" t="s">
        <v>210</v>
      </c>
      <c r="C237" s="20" t="s">
        <v>36</v>
      </c>
      <c r="D237" s="12"/>
      <c r="E237" s="24">
        <v>30000</v>
      </c>
      <c r="F237" s="10" t="s">
        <v>54</v>
      </c>
      <c r="G237" s="13"/>
    </row>
    <row r="238" spans="1:7" s="14" customFormat="1" ht="34.200000000000003" x14ac:dyDescent="0.3">
      <c r="A238" s="9" t="s">
        <v>194</v>
      </c>
      <c r="B238" s="20" t="s">
        <v>204</v>
      </c>
      <c r="C238" s="20" t="s">
        <v>37</v>
      </c>
      <c r="D238" s="12"/>
      <c r="E238" s="24">
        <v>5413</v>
      </c>
      <c r="F238" s="10" t="s">
        <v>12</v>
      </c>
      <c r="G238" s="13"/>
    </row>
    <row r="239" spans="1:7" s="14" customFormat="1" ht="34.200000000000003" x14ac:dyDescent="0.3">
      <c r="A239" s="9" t="s">
        <v>194</v>
      </c>
      <c r="B239" s="20" t="s">
        <v>228</v>
      </c>
      <c r="C239" s="20" t="s">
        <v>226</v>
      </c>
      <c r="D239" s="12"/>
      <c r="E239" s="24">
        <v>28900</v>
      </c>
      <c r="F239" s="10" t="s">
        <v>12</v>
      </c>
      <c r="G239" s="13"/>
    </row>
    <row r="240" spans="1:7" s="14" customFormat="1" ht="45.6" x14ac:dyDescent="0.3">
      <c r="A240" s="9" t="s">
        <v>194</v>
      </c>
      <c r="B240" s="20" t="s">
        <v>215</v>
      </c>
      <c r="C240" s="20" t="s">
        <v>213</v>
      </c>
      <c r="D240" s="12"/>
      <c r="E240" s="24">
        <v>378000</v>
      </c>
      <c r="F240" s="10" t="s">
        <v>10</v>
      </c>
      <c r="G240" s="13"/>
    </row>
    <row r="241" spans="1:7" s="14" customFormat="1" ht="34.200000000000003" x14ac:dyDescent="0.3">
      <c r="A241" s="9" t="s">
        <v>194</v>
      </c>
      <c r="B241" s="20" t="s">
        <v>203</v>
      </c>
      <c r="C241" s="20" t="s">
        <v>188</v>
      </c>
      <c r="D241" s="12"/>
      <c r="E241" s="25">
        <v>780.48</v>
      </c>
      <c r="F241" s="10" t="s">
        <v>12</v>
      </c>
      <c r="G241" s="13"/>
    </row>
    <row r="242" spans="1:7" s="14" customFormat="1" ht="34.200000000000003" x14ac:dyDescent="0.3">
      <c r="A242" s="9" t="s">
        <v>194</v>
      </c>
      <c r="B242" s="20" t="s">
        <v>205</v>
      </c>
      <c r="C242" s="20" t="s">
        <v>88</v>
      </c>
      <c r="D242" s="12"/>
      <c r="E242" s="24">
        <v>16000</v>
      </c>
      <c r="F242" s="10" t="s">
        <v>54</v>
      </c>
      <c r="G242" s="13"/>
    </row>
    <row r="243" spans="1:7" s="14" customFormat="1" ht="26.4" x14ac:dyDescent="0.3">
      <c r="A243" s="9" t="s">
        <v>194</v>
      </c>
      <c r="B243" s="10" t="s">
        <v>281</v>
      </c>
      <c r="C243" s="11" t="s">
        <v>48</v>
      </c>
      <c r="D243" s="12"/>
      <c r="E243" s="21">
        <v>720630.61</v>
      </c>
      <c r="F243" s="10" t="s">
        <v>12</v>
      </c>
      <c r="G243" s="13"/>
    </row>
    <row r="244" spans="1:7" s="14" customFormat="1" ht="26.4" x14ac:dyDescent="0.3">
      <c r="A244" s="9" t="s">
        <v>194</v>
      </c>
      <c r="B244" s="20" t="s">
        <v>224</v>
      </c>
      <c r="C244" s="20" t="s">
        <v>48</v>
      </c>
      <c r="D244" s="12"/>
      <c r="E244" s="24">
        <f>50000</f>
        <v>50000</v>
      </c>
      <c r="F244" s="10" t="s">
        <v>55</v>
      </c>
      <c r="G244" s="13"/>
    </row>
    <row r="245" spans="1:7" x14ac:dyDescent="0.3">
      <c r="A245" s="9" t="s">
        <v>230</v>
      </c>
      <c r="B245" s="10" t="s">
        <v>7</v>
      </c>
      <c r="C245" s="11" t="s">
        <v>60</v>
      </c>
      <c r="D245" s="12">
        <v>4349.8</v>
      </c>
      <c r="E245" s="21"/>
      <c r="F245" s="10" t="s">
        <v>8</v>
      </c>
    </row>
    <row r="246" spans="1:7" ht="13.2" customHeight="1" x14ac:dyDescent="0.3">
      <c r="A246" s="9" t="s">
        <v>230</v>
      </c>
      <c r="B246" s="10" t="s">
        <v>7</v>
      </c>
      <c r="C246" s="11" t="s">
        <v>60</v>
      </c>
      <c r="D246" s="12">
        <v>61558.400000000001</v>
      </c>
      <c r="E246" s="21"/>
      <c r="F246" s="10" t="s">
        <v>195</v>
      </c>
    </row>
    <row r="247" spans="1:7" ht="13.2" customHeight="1" x14ac:dyDescent="0.3">
      <c r="A247" s="9" t="s">
        <v>230</v>
      </c>
      <c r="B247" s="10" t="s">
        <v>7</v>
      </c>
      <c r="C247" s="11" t="s">
        <v>60</v>
      </c>
      <c r="D247" s="12">
        <v>168281</v>
      </c>
      <c r="E247" s="21"/>
      <c r="F247" s="10" t="s">
        <v>196</v>
      </c>
    </row>
    <row r="248" spans="1:7" ht="26.4" x14ac:dyDescent="0.3">
      <c r="A248" s="9" t="s">
        <v>230</v>
      </c>
      <c r="B248" s="10" t="s">
        <v>7</v>
      </c>
      <c r="C248" s="11" t="s">
        <v>60</v>
      </c>
      <c r="D248" s="12">
        <v>138695.24</v>
      </c>
      <c r="E248" s="21"/>
      <c r="F248" s="10" t="s">
        <v>197</v>
      </c>
    </row>
    <row r="249" spans="1:7" ht="26.4" x14ac:dyDescent="0.3">
      <c r="A249" s="9" t="s">
        <v>230</v>
      </c>
      <c r="B249" s="10" t="s">
        <v>7</v>
      </c>
      <c r="C249" s="11" t="s">
        <v>60</v>
      </c>
      <c r="D249" s="12">
        <v>60596.800000000003</v>
      </c>
      <c r="E249" s="21"/>
      <c r="F249" s="10" t="s">
        <v>198</v>
      </c>
    </row>
    <row r="250" spans="1:7" x14ac:dyDescent="0.3">
      <c r="A250" s="9" t="s">
        <v>230</v>
      </c>
      <c r="B250" s="10" t="s">
        <v>7</v>
      </c>
      <c r="C250" s="11" t="s">
        <v>60</v>
      </c>
      <c r="D250" s="12">
        <v>13112</v>
      </c>
      <c r="E250" s="21"/>
      <c r="F250" s="10" t="s">
        <v>54</v>
      </c>
    </row>
    <row r="251" spans="1:7" ht="26.4" x14ac:dyDescent="0.3">
      <c r="A251" s="9" t="s">
        <v>230</v>
      </c>
      <c r="B251" s="10" t="s">
        <v>7</v>
      </c>
      <c r="C251" s="11" t="s">
        <v>60</v>
      </c>
      <c r="D251" s="12">
        <v>193.6</v>
      </c>
      <c r="E251" s="21"/>
      <c r="F251" s="10" t="s">
        <v>55</v>
      </c>
    </row>
    <row r="252" spans="1:7" x14ac:dyDescent="0.3">
      <c r="A252" s="9" t="s">
        <v>230</v>
      </c>
      <c r="B252" s="10" t="s">
        <v>7</v>
      </c>
      <c r="C252" s="11" t="s">
        <v>60</v>
      </c>
      <c r="D252" s="12">
        <v>315512.75</v>
      </c>
      <c r="E252" s="21"/>
      <c r="F252" s="10" t="s">
        <v>12</v>
      </c>
    </row>
    <row r="253" spans="1:7" s="14" customFormat="1" ht="26.4" x14ac:dyDescent="0.3">
      <c r="A253" s="9" t="s">
        <v>230</v>
      </c>
      <c r="B253" s="10" t="s">
        <v>7</v>
      </c>
      <c r="C253" s="11" t="s">
        <v>43</v>
      </c>
      <c r="D253" s="12">
        <v>52000</v>
      </c>
      <c r="E253" s="12"/>
      <c r="F253" s="10" t="s">
        <v>12</v>
      </c>
      <c r="G253" s="13"/>
    </row>
    <row r="254" spans="1:7" s="14" customFormat="1" x14ac:dyDescent="0.3">
      <c r="A254" s="9" t="s">
        <v>230</v>
      </c>
      <c r="B254" s="10" t="s">
        <v>7</v>
      </c>
      <c r="C254" s="20" t="s">
        <v>231</v>
      </c>
      <c r="D254" s="12">
        <v>500000</v>
      </c>
      <c r="E254" s="21"/>
      <c r="F254" s="10" t="s">
        <v>54</v>
      </c>
      <c r="G254" s="13"/>
    </row>
    <row r="255" spans="1:7" s="14" customFormat="1" x14ac:dyDescent="0.3">
      <c r="A255" s="9" t="s">
        <v>230</v>
      </c>
      <c r="B255" s="10" t="s">
        <v>7</v>
      </c>
      <c r="C255" s="20" t="s">
        <v>200</v>
      </c>
      <c r="D255" s="12"/>
      <c r="E255" s="21"/>
      <c r="F255" s="10" t="s">
        <v>12</v>
      </c>
      <c r="G255" s="13"/>
    </row>
    <row r="256" spans="1:7" s="14" customFormat="1" x14ac:dyDescent="0.3">
      <c r="A256" s="9" t="s">
        <v>230</v>
      </c>
      <c r="B256" s="10" t="s">
        <v>7</v>
      </c>
      <c r="C256" s="20" t="s">
        <v>158</v>
      </c>
      <c r="D256" s="12"/>
      <c r="E256" s="21"/>
      <c r="F256" s="10" t="s">
        <v>12</v>
      </c>
      <c r="G256" s="13"/>
    </row>
    <row r="257" spans="1:7" s="14" customFormat="1" x14ac:dyDescent="0.3">
      <c r="A257" s="9" t="s">
        <v>230</v>
      </c>
      <c r="B257" s="10" t="s">
        <v>7</v>
      </c>
      <c r="C257" s="20" t="s">
        <v>64</v>
      </c>
      <c r="D257" s="12">
        <v>300000</v>
      </c>
      <c r="E257" s="21"/>
      <c r="F257" s="10" t="s">
        <v>12</v>
      </c>
      <c r="G257" s="13"/>
    </row>
    <row r="258" spans="1:7" s="14" customFormat="1" x14ac:dyDescent="0.3">
      <c r="A258" s="9" t="s">
        <v>230</v>
      </c>
      <c r="B258" s="10" t="s">
        <v>7</v>
      </c>
      <c r="C258" s="20" t="s">
        <v>59</v>
      </c>
      <c r="D258" s="12">
        <v>8950</v>
      </c>
      <c r="E258" s="21"/>
      <c r="F258" s="10" t="s">
        <v>54</v>
      </c>
      <c r="G258" s="13"/>
    </row>
    <row r="259" spans="1:7" s="14" customFormat="1" x14ac:dyDescent="0.3">
      <c r="A259" s="9" t="s">
        <v>230</v>
      </c>
      <c r="B259" s="10" t="s">
        <v>7</v>
      </c>
      <c r="C259" s="20" t="s">
        <v>14</v>
      </c>
      <c r="D259" s="12">
        <v>210946.6</v>
      </c>
      <c r="E259" s="21"/>
      <c r="F259" s="10" t="s">
        <v>8</v>
      </c>
      <c r="G259" s="13"/>
    </row>
    <row r="260" spans="1:7" s="14" customFormat="1" x14ac:dyDescent="0.3">
      <c r="A260" s="9" t="s">
        <v>230</v>
      </c>
      <c r="B260" s="10" t="s">
        <v>7</v>
      </c>
      <c r="C260" s="20" t="s">
        <v>62</v>
      </c>
      <c r="D260" s="12">
        <v>22102.04</v>
      </c>
      <c r="E260" s="21"/>
      <c r="F260" s="10" t="s">
        <v>12</v>
      </c>
      <c r="G260" s="13"/>
    </row>
    <row r="261" spans="1:7" s="14" customFormat="1" x14ac:dyDescent="0.3">
      <c r="A261" s="9" t="s">
        <v>230</v>
      </c>
      <c r="B261" s="10" t="s">
        <v>7</v>
      </c>
      <c r="C261" s="11" t="s">
        <v>232</v>
      </c>
      <c r="D261" s="24">
        <v>330512.63</v>
      </c>
      <c r="E261" s="21"/>
      <c r="F261" s="10" t="s">
        <v>8</v>
      </c>
      <c r="G261" s="13"/>
    </row>
    <row r="262" spans="1:7" s="14" customFormat="1" x14ac:dyDescent="0.3">
      <c r="A262" s="9" t="s">
        <v>230</v>
      </c>
      <c r="B262" s="10" t="s">
        <v>7</v>
      </c>
      <c r="C262" s="11" t="s">
        <v>201</v>
      </c>
      <c r="D262" s="24">
        <v>25985.439999999999</v>
      </c>
      <c r="E262" s="21"/>
      <c r="F262" s="10" t="s">
        <v>8</v>
      </c>
      <c r="G262" s="13"/>
    </row>
    <row r="263" spans="1:7" s="14" customFormat="1" x14ac:dyDescent="0.3">
      <c r="A263" s="9" t="s">
        <v>230</v>
      </c>
      <c r="B263" s="10" t="s">
        <v>7</v>
      </c>
      <c r="C263" s="15" t="s">
        <v>26</v>
      </c>
      <c r="D263" s="24">
        <v>72235</v>
      </c>
      <c r="E263" s="21"/>
      <c r="F263" s="10" t="s">
        <v>54</v>
      </c>
      <c r="G263" s="13"/>
    </row>
    <row r="264" spans="1:7" s="14" customFormat="1" x14ac:dyDescent="0.3">
      <c r="A264" s="9" t="s">
        <v>230</v>
      </c>
      <c r="B264" s="10" t="s">
        <v>7</v>
      </c>
      <c r="C264" s="15" t="s">
        <v>26</v>
      </c>
      <c r="D264" s="24">
        <v>121905</v>
      </c>
      <c r="E264" s="21"/>
      <c r="F264" s="10" t="s">
        <v>12</v>
      </c>
      <c r="G264" s="13"/>
    </row>
    <row r="265" spans="1:7" s="14" customFormat="1" x14ac:dyDescent="0.3">
      <c r="A265" s="9" t="s">
        <v>230</v>
      </c>
      <c r="B265" s="20" t="s">
        <v>7</v>
      </c>
      <c r="C265" s="20" t="s">
        <v>159</v>
      </c>
      <c r="D265" s="12">
        <v>11074</v>
      </c>
      <c r="E265" s="21"/>
      <c r="F265" s="10" t="s">
        <v>12</v>
      </c>
      <c r="G265" s="13"/>
    </row>
    <row r="266" spans="1:7" s="14" customFormat="1" ht="26.4" x14ac:dyDescent="0.3">
      <c r="A266" s="9" t="s">
        <v>230</v>
      </c>
      <c r="B266" s="10" t="s">
        <v>7</v>
      </c>
      <c r="C266" s="15" t="s">
        <v>15</v>
      </c>
      <c r="D266" s="12">
        <v>6905.01</v>
      </c>
      <c r="E266" s="12"/>
      <c r="F266" s="10" t="s">
        <v>12</v>
      </c>
      <c r="G266" s="13"/>
    </row>
    <row r="267" spans="1:7" s="14" customFormat="1" x14ac:dyDescent="0.3">
      <c r="A267" s="9" t="s">
        <v>230</v>
      </c>
      <c r="B267" s="10" t="s">
        <v>7</v>
      </c>
      <c r="C267" s="20" t="s">
        <v>274</v>
      </c>
      <c r="D267" s="12">
        <f>1000+1000</f>
        <v>2000</v>
      </c>
      <c r="E267" s="21"/>
      <c r="F267" s="10" t="s">
        <v>12</v>
      </c>
      <c r="G267" s="13"/>
    </row>
    <row r="268" spans="1:7" s="14" customFormat="1" x14ac:dyDescent="0.3">
      <c r="A268" s="9" t="s">
        <v>230</v>
      </c>
      <c r="B268" s="20" t="s">
        <v>29</v>
      </c>
      <c r="C268" s="20" t="s">
        <v>160</v>
      </c>
      <c r="D268" s="12"/>
      <c r="E268" s="21">
        <v>15306.4</v>
      </c>
      <c r="F268" s="10" t="s">
        <v>12</v>
      </c>
      <c r="G268" s="13"/>
    </row>
    <row r="269" spans="1:7" s="14" customFormat="1" ht="45.6" x14ac:dyDescent="0.3">
      <c r="A269" s="9" t="s">
        <v>230</v>
      </c>
      <c r="B269" s="20" t="s">
        <v>262</v>
      </c>
      <c r="C269" s="20" t="s">
        <v>19</v>
      </c>
      <c r="D269" s="12"/>
      <c r="E269" s="24">
        <v>6491.51</v>
      </c>
      <c r="F269" s="10" t="s">
        <v>12</v>
      </c>
      <c r="G269" s="13"/>
    </row>
    <row r="270" spans="1:7" s="14" customFormat="1" ht="22.8" x14ac:dyDescent="0.3">
      <c r="A270" s="9" t="s">
        <v>230</v>
      </c>
      <c r="B270" s="20" t="s">
        <v>272</v>
      </c>
      <c r="C270" s="20" t="s">
        <v>48</v>
      </c>
      <c r="D270" s="12"/>
      <c r="E270" s="22">
        <v>5500</v>
      </c>
      <c r="F270" s="10" t="s">
        <v>12</v>
      </c>
      <c r="G270" s="13"/>
    </row>
    <row r="271" spans="1:7" s="14" customFormat="1" ht="22.8" x14ac:dyDescent="0.3">
      <c r="A271" s="9" t="s">
        <v>230</v>
      </c>
      <c r="B271" s="20" t="s">
        <v>273</v>
      </c>
      <c r="C271" s="20" t="s">
        <v>48</v>
      </c>
      <c r="D271" s="12"/>
      <c r="E271" s="22">
        <v>10400</v>
      </c>
      <c r="F271" s="10" t="s">
        <v>12</v>
      </c>
      <c r="G271" s="13"/>
    </row>
    <row r="272" spans="1:7" s="14" customFormat="1" ht="48.6" customHeight="1" x14ac:dyDescent="0.3">
      <c r="A272" s="9" t="s">
        <v>230</v>
      </c>
      <c r="B272" s="10" t="s">
        <v>161</v>
      </c>
      <c r="C272" s="11" t="s">
        <v>69</v>
      </c>
      <c r="D272" s="12"/>
      <c r="E272" s="21">
        <v>317177.93</v>
      </c>
      <c r="F272" s="10" t="s">
        <v>12</v>
      </c>
      <c r="G272" s="13"/>
    </row>
    <row r="273" spans="1:7" s="14" customFormat="1" ht="45.6" x14ac:dyDescent="0.3">
      <c r="A273" s="9" t="s">
        <v>230</v>
      </c>
      <c r="B273" s="20" t="s">
        <v>217</v>
      </c>
      <c r="C273" s="20" t="s">
        <v>74</v>
      </c>
      <c r="D273" s="12"/>
      <c r="E273" s="24">
        <f>155000+158454.12</f>
        <v>313454.12</v>
      </c>
      <c r="F273" s="10" t="s">
        <v>54</v>
      </c>
      <c r="G273" s="13"/>
    </row>
    <row r="274" spans="1:7" s="14" customFormat="1" ht="22.8" x14ac:dyDescent="0.3">
      <c r="A274" s="9" t="s">
        <v>230</v>
      </c>
      <c r="B274" s="20" t="s">
        <v>259</v>
      </c>
      <c r="C274" s="20" t="s">
        <v>256</v>
      </c>
      <c r="D274" s="12"/>
      <c r="E274" s="22">
        <v>13500</v>
      </c>
      <c r="F274" s="10" t="s">
        <v>12</v>
      </c>
      <c r="G274" s="13"/>
    </row>
    <row r="275" spans="1:7" s="14" customFormat="1" ht="22.8" x14ac:dyDescent="0.3">
      <c r="A275" s="9" t="s">
        <v>230</v>
      </c>
      <c r="B275" s="20" t="s">
        <v>258</v>
      </c>
      <c r="C275" s="20" t="s">
        <v>256</v>
      </c>
      <c r="D275" s="12"/>
      <c r="E275" s="22">
        <v>3000</v>
      </c>
      <c r="F275" s="10" t="s">
        <v>8</v>
      </c>
      <c r="G275" s="13"/>
    </row>
    <row r="276" spans="1:7" s="14" customFormat="1" ht="34.200000000000003" x14ac:dyDescent="0.3">
      <c r="A276" s="9" t="s">
        <v>230</v>
      </c>
      <c r="B276" s="20" t="s">
        <v>257</v>
      </c>
      <c r="C276" s="20" t="s">
        <v>256</v>
      </c>
      <c r="D276" s="12"/>
      <c r="E276" s="22">
        <v>10250</v>
      </c>
      <c r="F276" s="10" t="s">
        <v>12</v>
      </c>
      <c r="G276" s="13"/>
    </row>
    <row r="277" spans="1:7" s="14" customFormat="1" ht="36" customHeight="1" x14ac:dyDescent="0.3">
      <c r="A277" s="9" t="s">
        <v>230</v>
      </c>
      <c r="B277" s="20" t="s">
        <v>260</v>
      </c>
      <c r="C277" s="20" t="s">
        <v>256</v>
      </c>
      <c r="D277" s="12"/>
      <c r="E277" s="23">
        <v>500</v>
      </c>
      <c r="F277" s="10" t="s">
        <v>12</v>
      </c>
      <c r="G277" s="13"/>
    </row>
    <row r="278" spans="1:7" s="14" customFormat="1" ht="36" customHeight="1" x14ac:dyDescent="0.3">
      <c r="A278" s="9" t="s">
        <v>230</v>
      </c>
      <c r="B278" s="20" t="s">
        <v>261</v>
      </c>
      <c r="C278" s="20" t="s">
        <v>256</v>
      </c>
      <c r="D278" s="12"/>
      <c r="E278" s="22">
        <v>3500</v>
      </c>
      <c r="F278" s="10" t="s">
        <v>12</v>
      </c>
      <c r="G278" s="13"/>
    </row>
    <row r="279" spans="1:7" s="14" customFormat="1" ht="36" customHeight="1" x14ac:dyDescent="0.3">
      <c r="A279" s="9" t="s">
        <v>230</v>
      </c>
      <c r="B279" s="20" t="s">
        <v>167</v>
      </c>
      <c r="C279" s="20" t="s">
        <v>31</v>
      </c>
      <c r="D279" s="12"/>
      <c r="E279" s="24">
        <v>5477.17</v>
      </c>
      <c r="F279" s="10" t="s">
        <v>12</v>
      </c>
      <c r="G279" s="13"/>
    </row>
    <row r="280" spans="1:7" s="14" customFormat="1" ht="36" customHeight="1" x14ac:dyDescent="0.3">
      <c r="A280" s="9" t="s">
        <v>230</v>
      </c>
      <c r="B280" s="20" t="s">
        <v>113</v>
      </c>
      <c r="C280" s="20" t="s">
        <v>67</v>
      </c>
      <c r="D280" s="12"/>
      <c r="E280" s="22">
        <v>3249</v>
      </c>
      <c r="F280" s="10" t="s">
        <v>54</v>
      </c>
      <c r="G280" s="13"/>
    </row>
    <row r="281" spans="1:7" s="14" customFormat="1" ht="34.200000000000003" x14ac:dyDescent="0.3">
      <c r="A281" s="9" t="s">
        <v>230</v>
      </c>
      <c r="B281" s="20" t="s">
        <v>184</v>
      </c>
      <c r="C281" s="20" t="s">
        <v>67</v>
      </c>
      <c r="D281" s="12"/>
      <c r="E281" s="22">
        <v>2166</v>
      </c>
      <c r="F281" s="10" t="s">
        <v>54</v>
      </c>
      <c r="G281" s="13"/>
    </row>
    <row r="282" spans="1:7" s="14" customFormat="1" ht="34.200000000000003" x14ac:dyDescent="0.3">
      <c r="A282" s="9" t="s">
        <v>230</v>
      </c>
      <c r="B282" s="20" t="s">
        <v>184</v>
      </c>
      <c r="C282" s="20" t="s">
        <v>67</v>
      </c>
      <c r="D282" s="12"/>
      <c r="E282" s="22">
        <v>3250</v>
      </c>
      <c r="F282" s="10" t="s">
        <v>54</v>
      </c>
      <c r="G282" s="13"/>
    </row>
    <row r="283" spans="1:7" s="14" customFormat="1" ht="34.200000000000003" x14ac:dyDescent="0.3">
      <c r="A283" s="9" t="s">
        <v>230</v>
      </c>
      <c r="B283" s="20" t="s">
        <v>177</v>
      </c>
      <c r="C283" s="20" t="s">
        <v>67</v>
      </c>
      <c r="D283" s="12"/>
      <c r="E283" s="22">
        <v>5055</v>
      </c>
      <c r="F283" s="10" t="s">
        <v>54</v>
      </c>
      <c r="G283" s="13"/>
    </row>
    <row r="284" spans="1:7" s="14" customFormat="1" ht="45.6" x14ac:dyDescent="0.3">
      <c r="A284" s="9" t="s">
        <v>230</v>
      </c>
      <c r="B284" s="20" t="s">
        <v>271</v>
      </c>
      <c r="C284" s="20" t="s">
        <v>67</v>
      </c>
      <c r="D284" s="12"/>
      <c r="E284" s="23">
        <v>722</v>
      </c>
      <c r="F284" s="10" t="s">
        <v>54</v>
      </c>
      <c r="G284" s="13"/>
    </row>
    <row r="285" spans="1:7" s="14" customFormat="1" ht="45.6" x14ac:dyDescent="0.3">
      <c r="A285" s="9" t="s">
        <v>230</v>
      </c>
      <c r="B285" s="20" t="s">
        <v>271</v>
      </c>
      <c r="C285" s="20" t="s">
        <v>67</v>
      </c>
      <c r="D285" s="12"/>
      <c r="E285" s="22">
        <v>2888</v>
      </c>
      <c r="F285" s="10" t="s">
        <v>54</v>
      </c>
      <c r="G285" s="13"/>
    </row>
    <row r="286" spans="1:7" s="14" customFormat="1" ht="45.6" x14ac:dyDescent="0.3">
      <c r="A286" s="9" t="s">
        <v>230</v>
      </c>
      <c r="B286" s="20" t="s">
        <v>271</v>
      </c>
      <c r="C286" s="20" t="s">
        <v>67</v>
      </c>
      <c r="D286" s="12"/>
      <c r="E286" s="22">
        <v>5416</v>
      </c>
      <c r="F286" s="10" t="s">
        <v>54</v>
      </c>
      <c r="G286" s="13"/>
    </row>
    <row r="287" spans="1:7" s="14" customFormat="1" ht="45.6" x14ac:dyDescent="0.3">
      <c r="A287" s="9" t="s">
        <v>230</v>
      </c>
      <c r="B287" s="20" t="s">
        <v>271</v>
      </c>
      <c r="C287" s="20" t="s">
        <v>67</v>
      </c>
      <c r="D287" s="12"/>
      <c r="E287" s="22">
        <v>6860</v>
      </c>
      <c r="F287" s="10" t="s">
        <v>54</v>
      </c>
      <c r="G287" s="13"/>
    </row>
    <row r="288" spans="1:7" s="14" customFormat="1" ht="45.6" x14ac:dyDescent="0.3">
      <c r="A288" s="9" t="s">
        <v>230</v>
      </c>
      <c r="B288" s="20" t="s">
        <v>271</v>
      </c>
      <c r="C288" s="20" t="s">
        <v>67</v>
      </c>
      <c r="D288" s="12"/>
      <c r="E288" s="22">
        <v>9026</v>
      </c>
      <c r="F288" s="10" t="s">
        <v>54</v>
      </c>
      <c r="G288" s="13"/>
    </row>
    <row r="289" spans="1:7" s="14" customFormat="1" ht="45.6" x14ac:dyDescent="0.3">
      <c r="A289" s="9" t="s">
        <v>230</v>
      </c>
      <c r="B289" s="20" t="s">
        <v>271</v>
      </c>
      <c r="C289" s="20" t="s">
        <v>67</v>
      </c>
      <c r="D289" s="12"/>
      <c r="E289" s="22">
        <v>11193</v>
      </c>
      <c r="F289" s="10" t="s">
        <v>54</v>
      </c>
      <c r="G289" s="13"/>
    </row>
    <row r="290" spans="1:7" s="14" customFormat="1" ht="34.200000000000003" x14ac:dyDescent="0.3">
      <c r="A290" s="9" t="s">
        <v>230</v>
      </c>
      <c r="B290" s="20" t="s">
        <v>178</v>
      </c>
      <c r="C290" s="20" t="s">
        <v>67</v>
      </c>
      <c r="D290" s="12"/>
      <c r="E290" s="24">
        <v>30002</v>
      </c>
      <c r="F290" s="10" t="s">
        <v>112</v>
      </c>
      <c r="G290" s="13"/>
    </row>
    <row r="291" spans="1:7" s="14" customFormat="1" ht="26.4" x14ac:dyDescent="0.3">
      <c r="A291" s="9" t="s">
        <v>230</v>
      </c>
      <c r="B291" s="20" t="s">
        <v>270</v>
      </c>
      <c r="C291" s="20" t="s">
        <v>67</v>
      </c>
      <c r="D291" s="12"/>
      <c r="E291" s="24">
        <f>40000+16170</f>
        <v>56170</v>
      </c>
      <c r="F291" s="10" t="s">
        <v>55</v>
      </c>
      <c r="G291" s="13"/>
    </row>
    <row r="292" spans="1:7" s="14" customFormat="1" ht="26.4" x14ac:dyDescent="0.3">
      <c r="A292" s="9" t="s">
        <v>230</v>
      </c>
      <c r="B292" s="20" t="s">
        <v>269</v>
      </c>
      <c r="C292" s="20" t="s">
        <v>67</v>
      </c>
      <c r="D292" s="12"/>
      <c r="E292" s="24">
        <f>40000+16170</f>
        <v>56170</v>
      </c>
      <c r="F292" s="10" t="s">
        <v>55</v>
      </c>
      <c r="G292" s="13"/>
    </row>
    <row r="293" spans="1:7" s="14" customFormat="1" ht="34.200000000000003" x14ac:dyDescent="0.3">
      <c r="A293" s="9" t="s">
        <v>230</v>
      </c>
      <c r="B293" s="20" t="s">
        <v>234</v>
      </c>
      <c r="C293" s="20" t="s">
        <v>67</v>
      </c>
      <c r="D293" s="12"/>
      <c r="E293" s="24">
        <v>36250</v>
      </c>
      <c r="F293" s="10" t="s">
        <v>54</v>
      </c>
      <c r="G293" s="13"/>
    </row>
    <row r="294" spans="1:7" s="14" customFormat="1" ht="22.8" x14ac:dyDescent="0.3">
      <c r="A294" s="9" t="s">
        <v>230</v>
      </c>
      <c r="B294" s="20" t="s">
        <v>17</v>
      </c>
      <c r="C294" s="20" t="s">
        <v>67</v>
      </c>
      <c r="D294" s="12"/>
      <c r="E294" s="24">
        <v>85000</v>
      </c>
      <c r="F294" s="10" t="s">
        <v>12</v>
      </c>
      <c r="G294" s="13"/>
    </row>
    <row r="295" spans="1:7" s="14" customFormat="1" ht="22.8" x14ac:dyDescent="0.3">
      <c r="A295" s="9" t="s">
        <v>230</v>
      </c>
      <c r="B295" s="20" t="s">
        <v>193</v>
      </c>
      <c r="C295" s="20" t="s">
        <v>25</v>
      </c>
      <c r="D295" s="12"/>
      <c r="E295" s="24">
        <v>3600</v>
      </c>
      <c r="F295" s="10" t="s">
        <v>12</v>
      </c>
      <c r="G295" s="13"/>
    </row>
    <row r="296" spans="1:7" s="14" customFormat="1" ht="45.6" x14ac:dyDescent="0.3">
      <c r="A296" s="9" t="s">
        <v>230</v>
      </c>
      <c r="B296" s="20" t="s">
        <v>263</v>
      </c>
      <c r="C296" s="20" t="s">
        <v>22</v>
      </c>
      <c r="D296" s="12"/>
      <c r="E296" s="24">
        <v>15000</v>
      </c>
      <c r="F296" s="10" t="s">
        <v>54</v>
      </c>
      <c r="G296" s="13"/>
    </row>
    <row r="297" spans="1:7" s="14" customFormat="1" ht="45.6" x14ac:dyDescent="0.3">
      <c r="A297" s="9" t="s">
        <v>230</v>
      </c>
      <c r="B297" s="20" t="s">
        <v>264</v>
      </c>
      <c r="C297" s="20" t="s">
        <v>22</v>
      </c>
      <c r="D297" s="12"/>
      <c r="E297" s="24">
        <v>10000</v>
      </c>
      <c r="F297" s="10" t="s">
        <v>54</v>
      </c>
      <c r="G297" s="13"/>
    </row>
    <row r="298" spans="1:7" s="14" customFormat="1" ht="57" x14ac:dyDescent="0.3">
      <c r="A298" s="9" t="s">
        <v>230</v>
      </c>
      <c r="B298" s="20" t="s">
        <v>240</v>
      </c>
      <c r="C298" s="20" t="s">
        <v>36</v>
      </c>
      <c r="D298" s="12"/>
      <c r="E298" s="24">
        <v>30000</v>
      </c>
      <c r="F298" s="10" t="s">
        <v>54</v>
      </c>
      <c r="G298" s="13"/>
    </row>
    <row r="299" spans="1:7" s="14" customFormat="1" ht="34.200000000000003" x14ac:dyDescent="0.3">
      <c r="A299" s="9" t="s">
        <v>230</v>
      </c>
      <c r="B299" s="20" t="s">
        <v>212</v>
      </c>
      <c r="C299" s="20" t="s">
        <v>24</v>
      </c>
      <c r="D299" s="12"/>
      <c r="E299" s="25">
        <v>538</v>
      </c>
      <c r="F299" s="10" t="s">
        <v>12</v>
      </c>
      <c r="G299" s="13"/>
    </row>
    <row r="300" spans="1:7" s="14" customFormat="1" ht="34.200000000000003" x14ac:dyDescent="0.3">
      <c r="A300" s="9" t="s">
        <v>230</v>
      </c>
      <c r="B300" s="20" t="s">
        <v>267</v>
      </c>
      <c r="C300" s="20" t="s">
        <v>265</v>
      </c>
      <c r="D300" s="12"/>
      <c r="E300" s="24">
        <v>13000</v>
      </c>
      <c r="F300" s="10" t="s">
        <v>12</v>
      </c>
      <c r="G300" s="13"/>
    </row>
    <row r="301" spans="1:7" s="14" customFormat="1" ht="57" x14ac:dyDescent="0.3">
      <c r="A301" s="9" t="s">
        <v>266</v>
      </c>
      <c r="B301" s="20" t="s">
        <v>268</v>
      </c>
      <c r="C301" s="20" t="s">
        <v>265</v>
      </c>
      <c r="D301" s="12"/>
      <c r="E301" s="24">
        <v>22544</v>
      </c>
      <c r="F301" s="10" t="s">
        <v>12</v>
      </c>
      <c r="G301" s="13"/>
    </row>
    <row r="302" spans="1:7" s="14" customFormat="1" ht="45.6" x14ac:dyDescent="0.3">
      <c r="A302" s="9" t="s">
        <v>230</v>
      </c>
      <c r="B302" s="20" t="s">
        <v>249</v>
      </c>
      <c r="C302" s="20" t="s">
        <v>248</v>
      </c>
      <c r="D302" s="12"/>
      <c r="E302" s="24">
        <f>43500+34800</f>
        <v>78300</v>
      </c>
      <c r="F302" s="10" t="s">
        <v>55</v>
      </c>
      <c r="G302" s="13"/>
    </row>
    <row r="303" spans="1:7" s="14" customFormat="1" ht="34.200000000000003" x14ac:dyDescent="0.3">
      <c r="A303" s="9" t="s">
        <v>230</v>
      </c>
      <c r="B303" s="20" t="s">
        <v>242</v>
      </c>
      <c r="C303" s="20" t="s">
        <v>241</v>
      </c>
      <c r="D303" s="12"/>
      <c r="E303" s="22">
        <v>161450</v>
      </c>
      <c r="F303" s="10" t="s">
        <v>244</v>
      </c>
      <c r="G303" s="13"/>
    </row>
    <row r="304" spans="1:7" s="14" customFormat="1" ht="34.200000000000003" x14ac:dyDescent="0.3">
      <c r="A304" s="9" t="s">
        <v>230</v>
      </c>
      <c r="B304" s="20" t="s">
        <v>255</v>
      </c>
      <c r="C304" s="20" t="s">
        <v>226</v>
      </c>
      <c r="D304" s="12"/>
      <c r="E304" s="24">
        <v>15000</v>
      </c>
      <c r="F304" s="10" t="s">
        <v>12</v>
      </c>
      <c r="G304" s="13"/>
    </row>
    <row r="305" spans="1:7" s="14" customFormat="1" ht="34.200000000000003" x14ac:dyDescent="0.3">
      <c r="A305" s="9" t="s">
        <v>230</v>
      </c>
      <c r="B305" s="20" t="s">
        <v>243</v>
      </c>
      <c r="C305" s="20" t="s">
        <v>241</v>
      </c>
      <c r="D305" s="12"/>
      <c r="E305" s="22">
        <v>187650</v>
      </c>
      <c r="F305" s="10" t="s">
        <v>244</v>
      </c>
      <c r="G305" s="13"/>
    </row>
    <row r="306" spans="1:7" s="14" customFormat="1" ht="68.400000000000006" x14ac:dyDescent="0.3">
      <c r="A306" s="9" t="s">
        <v>230</v>
      </c>
      <c r="B306" s="20" t="s">
        <v>239</v>
      </c>
      <c r="C306" s="20" t="s">
        <v>36</v>
      </c>
      <c r="D306" s="12"/>
      <c r="E306" s="24">
        <v>30000</v>
      </c>
      <c r="F306" s="10" t="s">
        <v>54</v>
      </c>
      <c r="G306" s="13"/>
    </row>
    <row r="307" spans="1:7" s="14" customFormat="1" ht="22.8" x14ac:dyDescent="0.3">
      <c r="A307" s="9" t="s">
        <v>230</v>
      </c>
      <c r="B307" s="20" t="s">
        <v>238</v>
      </c>
      <c r="C307" s="20" t="s">
        <v>37</v>
      </c>
      <c r="D307" s="12"/>
      <c r="E307" s="24">
        <v>1218</v>
      </c>
      <c r="F307" s="10" t="s">
        <v>12</v>
      </c>
      <c r="G307" s="13"/>
    </row>
    <row r="308" spans="1:7" s="14" customFormat="1" ht="45.6" x14ac:dyDescent="0.3">
      <c r="A308" s="9" t="s">
        <v>230</v>
      </c>
      <c r="B308" s="20" t="s">
        <v>245</v>
      </c>
      <c r="C308" s="20" t="s">
        <v>208</v>
      </c>
      <c r="D308" s="12"/>
      <c r="E308" s="23">
        <v>236.14</v>
      </c>
      <c r="F308" s="10" t="s">
        <v>54</v>
      </c>
      <c r="G308" s="13"/>
    </row>
    <row r="309" spans="1:7" s="14" customFormat="1" ht="45.6" x14ac:dyDescent="0.3">
      <c r="A309" s="9" t="s">
        <v>230</v>
      </c>
      <c r="B309" s="20" t="s">
        <v>236</v>
      </c>
      <c r="C309" s="20" t="s">
        <v>235</v>
      </c>
      <c r="D309" s="12"/>
      <c r="E309" s="24">
        <v>6990</v>
      </c>
      <c r="F309" s="10" t="s">
        <v>12</v>
      </c>
      <c r="G309" s="13"/>
    </row>
    <row r="310" spans="1:7" s="14" customFormat="1" ht="45.6" x14ac:dyDescent="0.3">
      <c r="A310" s="9" t="s">
        <v>230</v>
      </c>
      <c r="B310" s="20" t="s">
        <v>251</v>
      </c>
      <c r="C310" s="20" t="s">
        <v>250</v>
      </c>
      <c r="D310" s="12"/>
      <c r="E310" s="22">
        <v>239135</v>
      </c>
      <c r="F310" s="10" t="s">
        <v>12</v>
      </c>
      <c r="G310" s="13"/>
    </row>
    <row r="311" spans="1:7" s="14" customFormat="1" ht="45.6" x14ac:dyDescent="0.3">
      <c r="A311" s="9" t="s">
        <v>230</v>
      </c>
      <c r="B311" s="20" t="s">
        <v>252</v>
      </c>
      <c r="C311" s="20" t="s">
        <v>250</v>
      </c>
      <c r="D311" s="12"/>
      <c r="E311" s="22">
        <v>239135</v>
      </c>
      <c r="F311" s="10" t="s">
        <v>12</v>
      </c>
      <c r="G311" s="13"/>
    </row>
    <row r="312" spans="1:7" s="14" customFormat="1" ht="45.6" x14ac:dyDescent="0.3">
      <c r="A312" s="9" t="s">
        <v>230</v>
      </c>
      <c r="B312" s="20" t="s">
        <v>237</v>
      </c>
      <c r="C312" s="20" t="s">
        <v>213</v>
      </c>
      <c r="D312" s="12"/>
      <c r="E312" s="24">
        <v>180000</v>
      </c>
      <c r="F312" s="10" t="s">
        <v>198</v>
      </c>
      <c r="G312" s="13"/>
    </row>
    <row r="313" spans="1:7" s="14" customFormat="1" ht="45.6" x14ac:dyDescent="0.3">
      <c r="A313" s="9"/>
      <c r="B313" s="20" t="s">
        <v>254</v>
      </c>
      <c r="C313" s="20" t="s">
        <v>21</v>
      </c>
      <c r="D313" s="12"/>
      <c r="E313" s="24">
        <v>9961.7199999999993</v>
      </c>
      <c r="F313" s="10" t="s">
        <v>12</v>
      </c>
      <c r="G313" s="13"/>
    </row>
    <row r="314" spans="1:7" s="14" customFormat="1" ht="45.6" x14ac:dyDescent="0.3">
      <c r="A314" s="9" t="s">
        <v>230</v>
      </c>
      <c r="B314" s="20" t="s">
        <v>246</v>
      </c>
      <c r="C314" s="20" t="s">
        <v>208</v>
      </c>
      <c r="D314" s="12"/>
      <c r="E314" s="22">
        <v>2681.58</v>
      </c>
      <c r="F314" s="10" t="s">
        <v>54</v>
      </c>
      <c r="G314" s="13"/>
    </row>
    <row r="315" spans="1:7" s="14" customFormat="1" ht="34.200000000000003" x14ac:dyDescent="0.3">
      <c r="A315" s="9" t="s">
        <v>230</v>
      </c>
      <c r="B315" s="20" t="s">
        <v>203</v>
      </c>
      <c r="C315" s="20" t="s">
        <v>188</v>
      </c>
      <c r="D315" s="12"/>
      <c r="E315" s="25">
        <v>780.48</v>
      </c>
      <c r="F315" s="10" t="s">
        <v>12</v>
      </c>
      <c r="G315" s="13"/>
    </row>
    <row r="316" spans="1:7" s="14" customFormat="1" ht="57" x14ac:dyDescent="0.3">
      <c r="A316" s="9" t="s">
        <v>230</v>
      </c>
      <c r="B316" s="20" t="s">
        <v>247</v>
      </c>
      <c r="C316" s="20" t="s">
        <v>208</v>
      </c>
      <c r="D316" s="12"/>
      <c r="E316" s="23">
        <v>600</v>
      </c>
      <c r="F316" s="10" t="s">
        <v>54</v>
      </c>
      <c r="G316" s="13"/>
    </row>
    <row r="317" spans="1:7" s="14" customFormat="1" ht="45.6" x14ac:dyDescent="0.3">
      <c r="A317" s="9" t="s">
        <v>230</v>
      </c>
      <c r="B317" s="20" t="s">
        <v>253</v>
      </c>
      <c r="C317" s="20" t="s">
        <v>88</v>
      </c>
      <c r="D317" s="12"/>
      <c r="E317" s="24">
        <v>16000</v>
      </c>
      <c r="F317" s="10" t="s">
        <v>54</v>
      </c>
      <c r="G317" s="13"/>
    </row>
    <row r="318" spans="1:7" s="14" customFormat="1" ht="26.4" x14ac:dyDescent="0.3">
      <c r="A318" s="9" t="s">
        <v>230</v>
      </c>
      <c r="B318" s="10" t="s">
        <v>281</v>
      </c>
      <c r="C318" s="11" t="s">
        <v>48</v>
      </c>
      <c r="D318" s="12"/>
      <c r="E318" s="21">
        <v>669072.39</v>
      </c>
      <c r="F318" s="10" t="s">
        <v>12</v>
      </c>
      <c r="G318" s="13"/>
    </row>
    <row r="319" spans="1:7" s="14" customFormat="1" x14ac:dyDescent="0.3">
      <c r="A319" s="9" t="s">
        <v>230</v>
      </c>
      <c r="B319" s="20" t="s">
        <v>233</v>
      </c>
      <c r="C319" s="20" t="s">
        <v>42</v>
      </c>
      <c r="D319" s="12"/>
      <c r="E319" s="24">
        <v>4727</v>
      </c>
      <c r="F319" s="10" t="s">
        <v>12</v>
      </c>
      <c r="G319" s="13"/>
    </row>
    <row r="320" spans="1:7" x14ac:dyDescent="0.3">
      <c r="A320" s="9" t="s">
        <v>266</v>
      </c>
      <c r="B320" s="10" t="s">
        <v>7</v>
      </c>
      <c r="C320" s="11" t="s">
        <v>60</v>
      </c>
      <c r="D320" s="12">
        <v>3189.9</v>
      </c>
      <c r="E320" s="21"/>
      <c r="F320" s="10" t="s">
        <v>8</v>
      </c>
    </row>
    <row r="321" spans="1:7" ht="13.2" customHeight="1" x14ac:dyDescent="0.3">
      <c r="A321" s="9" t="s">
        <v>266</v>
      </c>
      <c r="B321" s="10" t="s">
        <v>7</v>
      </c>
      <c r="C321" s="11" t="s">
        <v>60</v>
      </c>
      <c r="D321" s="12">
        <v>24585.5</v>
      </c>
      <c r="E321" s="21"/>
      <c r="F321" s="10" t="s">
        <v>195</v>
      </c>
    </row>
    <row r="322" spans="1:7" ht="13.2" customHeight="1" x14ac:dyDescent="0.3">
      <c r="A322" s="9" t="s">
        <v>266</v>
      </c>
      <c r="B322" s="10" t="s">
        <v>7</v>
      </c>
      <c r="C322" s="11" t="s">
        <v>60</v>
      </c>
      <c r="D322" s="12">
        <v>7452.9</v>
      </c>
      <c r="E322" s="21"/>
      <c r="F322" s="10" t="s">
        <v>196</v>
      </c>
    </row>
    <row r="323" spans="1:7" ht="26.4" x14ac:dyDescent="0.3">
      <c r="A323" s="9" t="s">
        <v>266</v>
      </c>
      <c r="B323" s="10" t="s">
        <v>7</v>
      </c>
      <c r="C323" s="11" t="s">
        <v>60</v>
      </c>
      <c r="D323" s="12">
        <v>22311.200000000001</v>
      </c>
      <c r="E323" s="21"/>
      <c r="F323" s="10" t="s">
        <v>197</v>
      </c>
    </row>
    <row r="324" spans="1:7" ht="26.4" x14ac:dyDescent="0.3">
      <c r="A324" s="9" t="s">
        <v>266</v>
      </c>
      <c r="B324" s="10" t="s">
        <v>7</v>
      </c>
      <c r="C324" s="11" t="s">
        <v>60</v>
      </c>
      <c r="D324" s="12">
        <v>142.19999999999999</v>
      </c>
      <c r="E324" s="21"/>
      <c r="F324" s="10" t="s">
        <v>198</v>
      </c>
    </row>
    <row r="325" spans="1:7" x14ac:dyDescent="0.3">
      <c r="A325" s="9" t="s">
        <v>266</v>
      </c>
      <c r="B325" s="10" t="s">
        <v>7</v>
      </c>
      <c r="C325" s="11" t="s">
        <v>60</v>
      </c>
      <c r="D325" s="12">
        <v>9045.1</v>
      </c>
      <c r="E325" s="21"/>
      <c r="F325" s="10" t="s">
        <v>54</v>
      </c>
    </row>
    <row r="326" spans="1:7" ht="26.4" x14ac:dyDescent="0.3">
      <c r="A326" s="9" t="s">
        <v>266</v>
      </c>
      <c r="B326" s="10" t="s">
        <v>7</v>
      </c>
      <c r="C326" s="11" t="s">
        <v>60</v>
      </c>
      <c r="D326" s="12"/>
      <c r="E326" s="21"/>
      <c r="F326" s="10" t="s">
        <v>55</v>
      </c>
    </row>
    <row r="327" spans="1:7" x14ac:dyDescent="0.3">
      <c r="A327" s="9" t="s">
        <v>266</v>
      </c>
      <c r="B327" s="10" t="s">
        <v>7</v>
      </c>
      <c r="C327" s="11" t="s">
        <v>60</v>
      </c>
      <c r="D327" s="12">
        <v>153989.6</v>
      </c>
      <c r="E327" s="21"/>
      <c r="F327" s="10" t="s">
        <v>12</v>
      </c>
    </row>
    <row r="328" spans="1:7" s="14" customFormat="1" x14ac:dyDescent="0.3">
      <c r="A328" s="9" t="s">
        <v>266</v>
      </c>
      <c r="B328" s="10" t="s">
        <v>7</v>
      </c>
      <c r="C328" s="15" t="s">
        <v>49</v>
      </c>
      <c r="D328" s="12">
        <v>14000</v>
      </c>
      <c r="E328" s="12"/>
      <c r="F328" s="10" t="s">
        <v>12</v>
      </c>
      <c r="G328" s="13"/>
    </row>
    <row r="329" spans="1:7" s="14" customFormat="1" x14ac:dyDescent="0.3">
      <c r="A329" s="9" t="s">
        <v>266</v>
      </c>
      <c r="B329" s="10" t="s">
        <v>7</v>
      </c>
      <c r="C329" s="15" t="s">
        <v>58</v>
      </c>
      <c r="D329" s="12">
        <v>487.5</v>
      </c>
      <c r="E329" s="12"/>
      <c r="F329" s="10" t="s">
        <v>12</v>
      </c>
      <c r="G329" s="13"/>
    </row>
    <row r="330" spans="1:7" s="14" customFormat="1" ht="39.6" x14ac:dyDescent="0.3">
      <c r="A330" s="9" t="s">
        <v>266</v>
      </c>
      <c r="B330" s="10" t="s">
        <v>7</v>
      </c>
      <c r="C330" s="15" t="s">
        <v>276</v>
      </c>
      <c r="D330" s="12">
        <v>6825</v>
      </c>
      <c r="E330" s="12"/>
      <c r="F330" s="10" t="s">
        <v>54</v>
      </c>
      <c r="G330" s="13"/>
    </row>
    <row r="331" spans="1:7" s="14" customFormat="1" x14ac:dyDescent="0.3">
      <c r="A331" s="9" t="s">
        <v>266</v>
      </c>
      <c r="B331" s="10" t="s">
        <v>7</v>
      </c>
      <c r="C331" s="15" t="s">
        <v>279</v>
      </c>
      <c r="D331" s="12">
        <v>1000000</v>
      </c>
      <c r="E331" s="12"/>
      <c r="F331" s="10" t="s">
        <v>12</v>
      </c>
      <c r="G331" s="13"/>
    </row>
    <row r="332" spans="1:7" s="14" customFormat="1" x14ac:dyDescent="0.3">
      <c r="A332" s="9" t="s">
        <v>266</v>
      </c>
      <c r="B332" s="10" t="s">
        <v>7</v>
      </c>
      <c r="C332" s="15" t="s">
        <v>277</v>
      </c>
      <c r="D332" s="12">
        <f>14000+78500</f>
        <v>92500</v>
      </c>
      <c r="E332" s="12"/>
      <c r="F332" s="10" t="s">
        <v>12</v>
      </c>
      <c r="G332" s="13"/>
    </row>
    <row r="333" spans="1:7" s="14" customFormat="1" ht="26.4" x14ac:dyDescent="0.3">
      <c r="A333" s="9" t="s">
        <v>266</v>
      </c>
      <c r="B333" s="10" t="s">
        <v>7</v>
      </c>
      <c r="C333" s="11" t="s">
        <v>43</v>
      </c>
      <c r="D333" s="12">
        <v>45000</v>
      </c>
      <c r="E333" s="12"/>
      <c r="F333" s="10" t="s">
        <v>12</v>
      </c>
      <c r="G333" s="13"/>
    </row>
    <row r="334" spans="1:7" s="14" customFormat="1" ht="45.6" x14ac:dyDescent="0.3">
      <c r="A334" s="9" t="s">
        <v>266</v>
      </c>
      <c r="B334" s="10" t="s">
        <v>7</v>
      </c>
      <c r="C334" s="20" t="s">
        <v>278</v>
      </c>
      <c r="D334" s="12">
        <f>257692.5+341055</f>
        <v>598747.5</v>
      </c>
      <c r="E334" s="21"/>
      <c r="F334" s="10" t="s">
        <v>12</v>
      </c>
      <c r="G334" s="13"/>
    </row>
    <row r="335" spans="1:7" s="14" customFormat="1" x14ac:dyDescent="0.3">
      <c r="A335" s="9" t="s">
        <v>266</v>
      </c>
      <c r="B335" s="10" t="s">
        <v>7</v>
      </c>
      <c r="C335" s="20" t="s">
        <v>158</v>
      </c>
      <c r="D335" s="12">
        <f>10000</f>
        <v>10000</v>
      </c>
      <c r="E335" s="21"/>
      <c r="F335" s="10" t="s">
        <v>12</v>
      </c>
      <c r="G335" s="13"/>
    </row>
    <row r="336" spans="1:7" s="14" customFormat="1" x14ac:dyDescent="0.3">
      <c r="A336" s="9" t="s">
        <v>266</v>
      </c>
      <c r="B336" s="10" t="s">
        <v>7</v>
      </c>
      <c r="C336" s="20" t="s">
        <v>59</v>
      </c>
      <c r="D336" s="12">
        <v>11790</v>
      </c>
      <c r="E336" s="21"/>
      <c r="F336" s="10" t="s">
        <v>54</v>
      </c>
      <c r="G336" s="13"/>
    </row>
    <row r="337" spans="1:7" s="14" customFormat="1" x14ac:dyDescent="0.3">
      <c r="A337" s="9" t="s">
        <v>266</v>
      </c>
      <c r="B337" s="10" t="s">
        <v>7</v>
      </c>
      <c r="C337" s="20" t="s">
        <v>14</v>
      </c>
      <c r="D337" s="12">
        <v>107883</v>
      </c>
      <c r="E337" s="21"/>
      <c r="F337" s="10" t="s">
        <v>8</v>
      </c>
      <c r="G337" s="13"/>
    </row>
    <row r="338" spans="1:7" s="14" customFormat="1" x14ac:dyDescent="0.3">
      <c r="A338" s="9" t="s">
        <v>266</v>
      </c>
      <c r="B338" s="10" t="s">
        <v>7</v>
      </c>
      <c r="C338" s="20" t="s">
        <v>62</v>
      </c>
      <c r="D338" s="12">
        <v>19194.82</v>
      </c>
      <c r="E338" s="21"/>
      <c r="F338" s="10" t="s">
        <v>12</v>
      </c>
      <c r="G338" s="13"/>
    </row>
    <row r="339" spans="1:7" s="14" customFormat="1" x14ac:dyDescent="0.3">
      <c r="A339" s="9" t="s">
        <v>266</v>
      </c>
      <c r="B339" s="10" t="s">
        <v>7</v>
      </c>
      <c r="C339" s="11" t="s">
        <v>201</v>
      </c>
      <c r="D339" s="24">
        <v>9645.15</v>
      </c>
      <c r="E339" s="21"/>
      <c r="F339" s="10" t="s">
        <v>8</v>
      </c>
      <c r="G339" s="13"/>
    </row>
    <row r="340" spans="1:7" s="14" customFormat="1" x14ac:dyDescent="0.3">
      <c r="A340" s="9" t="s">
        <v>266</v>
      </c>
      <c r="B340" s="10" t="s">
        <v>7</v>
      </c>
      <c r="C340" s="11" t="s">
        <v>280</v>
      </c>
      <c r="D340" s="24">
        <v>26736.799999999999</v>
      </c>
      <c r="E340" s="21"/>
      <c r="F340" s="10" t="s">
        <v>12</v>
      </c>
      <c r="G340" s="13"/>
    </row>
    <row r="341" spans="1:7" s="14" customFormat="1" x14ac:dyDescent="0.3">
      <c r="A341" s="9" t="s">
        <v>266</v>
      </c>
      <c r="B341" s="10" t="s">
        <v>7</v>
      </c>
      <c r="C341" s="15" t="s">
        <v>26</v>
      </c>
      <c r="D341" s="24">
        <v>70885</v>
      </c>
      <c r="E341" s="21"/>
      <c r="F341" s="10" t="s">
        <v>54</v>
      </c>
      <c r="G341" s="13"/>
    </row>
    <row r="342" spans="1:7" s="14" customFormat="1" x14ac:dyDescent="0.3">
      <c r="A342" s="9" t="s">
        <v>266</v>
      </c>
      <c r="B342" s="10" t="s">
        <v>7</v>
      </c>
      <c r="C342" s="15" t="s">
        <v>26</v>
      </c>
      <c r="D342" s="24">
        <v>121524</v>
      </c>
      <c r="E342" s="21"/>
      <c r="F342" s="10" t="s">
        <v>12</v>
      </c>
      <c r="G342" s="13"/>
    </row>
    <row r="343" spans="1:7" s="14" customFormat="1" x14ac:dyDescent="0.3">
      <c r="A343" s="9" t="s">
        <v>266</v>
      </c>
      <c r="B343" s="20" t="s">
        <v>7</v>
      </c>
      <c r="C343" s="20" t="s">
        <v>159</v>
      </c>
      <c r="D343" s="12">
        <v>9310</v>
      </c>
      <c r="E343" s="21"/>
      <c r="F343" s="10" t="s">
        <v>12</v>
      </c>
      <c r="G343" s="13"/>
    </row>
    <row r="344" spans="1:7" s="14" customFormat="1" ht="26.4" x14ac:dyDescent="0.3">
      <c r="A344" s="9" t="s">
        <v>266</v>
      </c>
      <c r="B344" s="10" t="s">
        <v>7</v>
      </c>
      <c r="C344" s="15" t="s">
        <v>15</v>
      </c>
      <c r="D344" s="12">
        <v>1260690</v>
      </c>
      <c r="E344" s="12"/>
      <c r="F344" s="10" t="s">
        <v>12</v>
      </c>
      <c r="G344" s="13"/>
    </row>
    <row r="345" spans="1:7" s="14" customFormat="1" x14ac:dyDescent="0.3">
      <c r="A345" s="9" t="s">
        <v>266</v>
      </c>
      <c r="B345" s="10" t="s">
        <v>7</v>
      </c>
      <c r="C345" s="20" t="s">
        <v>274</v>
      </c>
      <c r="D345" s="12">
        <f>1000+500+2000</f>
        <v>3500</v>
      </c>
      <c r="E345" s="21"/>
      <c r="F345" s="10" t="s">
        <v>12</v>
      </c>
      <c r="G345" s="13"/>
    </row>
    <row r="346" spans="1:7" s="14" customFormat="1" x14ac:dyDescent="0.3">
      <c r="A346" s="9" t="s">
        <v>266</v>
      </c>
      <c r="B346" s="20" t="s">
        <v>29</v>
      </c>
      <c r="C346" s="20" t="s">
        <v>160</v>
      </c>
      <c r="D346" s="12"/>
      <c r="E346" s="21">
        <v>27183.65</v>
      </c>
      <c r="F346" s="10" t="s">
        <v>12</v>
      </c>
      <c r="G346" s="13"/>
    </row>
    <row r="347" spans="1:7" s="14" customFormat="1" ht="26.4" x14ac:dyDescent="0.3">
      <c r="A347" s="9" t="s">
        <v>266</v>
      </c>
      <c r="B347" s="10" t="s">
        <v>323</v>
      </c>
      <c r="C347" s="11" t="s">
        <v>69</v>
      </c>
      <c r="D347" s="12"/>
      <c r="E347" s="21">
        <f>437223.95</f>
        <v>437223.95</v>
      </c>
      <c r="F347" s="10" t="s">
        <v>12</v>
      </c>
      <c r="G347" s="13"/>
    </row>
    <row r="348" spans="1:7" s="14" customFormat="1" ht="45.6" x14ac:dyDescent="0.3">
      <c r="A348" s="9" t="s">
        <v>266</v>
      </c>
      <c r="B348" s="20" t="s">
        <v>217</v>
      </c>
      <c r="C348" s="20" t="s">
        <v>74</v>
      </c>
      <c r="D348" s="12"/>
      <c r="E348" s="24">
        <f>155000+159589.62</f>
        <v>314589.62</v>
      </c>
      <c r="F348" s="10" t="s">
        <v>54</v>
      </c>
      <c r="G348" s="13"/>
    </row>
    <row r="349" spans="1:7" s="14" customFormat="1" ht="45.6" x14ac:dyDescent="0.3">
      <c r="A349" s="9" t="s">
        <v>266</v>
      </c>
      <c r="B349" s="20" t="s">
        <v>288</v>
      </c>
      <c r="C349" s="20" t="s">
        <v>67</v>
      </c>
      <c r="D349" s="12"/>
      <c r="E349" s="24">
        <v>6400</v>
      </c>
      <c r="F349" s="10" t="s">
        <v>12</v>
      </c>
      <c r="G349" s="13"/>
    </row>
    <row r="350" spans="1:7" s="14" customFormat="1" ht="48.6" customHeight="1" x14ac:dyDescent="0.3">
      <c r="A350" s="9" t="s">
        <v>266</v>
      </c>
      <c r="B350" s="20" t="s">
        <v>315</v>
      </c>
      <c r="C350" s="20" t="s">
        <v>67</v>
      </c>
      <c r="D350" s="12"/>
      <c r="E350" s="24">
        <v>30000</v>
      </c>
      <c r="F350" s="10" t="s">
        <v>12</v>
      </c>
      <c r="G350" s="13"/>
    </row>
    <row r="351" spans="1:7" s="14" customFormat="1" ht="34.200000000000003" x14ac:dyDescent="0.3">
      <c r="A351" s="9" t="s">
        <v>266</v>
      </c>
      <c r="B351" s="20" t="s">
        <v>184</v>
      </c>
      <c r="C351" s="20" t="s">
        <v>67</v>
      </c>
      <c r="D351" s="12"/>
      <c r="E351" s="22">
        <v>1444</v>
      </c>
      <c r="F351" s="10" t="s">
        <v>54</v>
      </c>
      <c r="G351" s="13"/>
    </row>
    <row r="352" spans="1:7" s="14" customFormat="1" ht="34.200000000000003" x14ac:dyDescent="0.3">
      <c r="A352" s="9" t="s">
        <v>266</v>
      </c>
      <c r="B352" s="20" t="s">
        <v>177</v>
      </c>
      <c r="C352" s="20" t="s">
        <v>67</v>
      </c>
      <c r="D352" s="12"/>
      <c r="E352" s="22">
        <v>3250</v>
      </c>
      <c r="F352" s="10" t="s">
        <v>54</v>
      </c>
      <c r="G352" s="13"/>
    </row>
    <row r="353" spans="1:7" s="14" customFormat="1" ht="34.200000000000003" x14ac:dyDescent="0.3">
      <c r="A353" s="9" t="s">
        <v>266</v>
      </c>
      <c r="B353" s="20" t="s">
        <v>178</v>
      </c>
      <c r="C353" s="20" t="s">
        <v>67</v>
      </c>
      <c r="D353" s="12"/>
      <c r="E353" s="24">
        <v>30002</v>
      </c>
      <c r="F353" s="10" t="s">
        <v>112</v>
      </c>
      <c r="G353" s="13"/>
    </row>
    <row r="354" spans="1:7" s="14" customFormat="1" ht="34.200000000000003" x14ac:dyDescent="0.3">
      <c r="A354" s="9" t="s">
        <v>266</v>
      </c>
      <c r="B354" s="20" t="s">
        <v>223</v>
      </c>
      <c r="C354" s="20" t="s">
        <v>67</v>
      </c>
      <c r="D354" s="12"/>
      <c r="E354" s="22">
        <v>15225</v>
      </c>
      <c r="F354" s="10" t="s">
        <v>12</v>
      </c>
      <c r="G354" s="13"/>
    </row>
    <row r="355" spans="1:7" s="14" customFormat="1" ht="26.4" x14ac:dyDescent="0.3">
      <c r="A355" s="9" t="s">
        <v>266</v>
      </c>
      <c r="B355" s="20" t="s">
        <v>270</v>
      </c>
      <c r="C355" s="20" t="s">
        <v>67</v>
      </c>
      <c r="D355" s="12"/>
      <c r="E355" s="24">
        <v>40000</v>
      </c>
      <c r="F355" s="10" t="s">
        <v>55</v>
      </c>
      <c r="G355" s="13"/>
    </row>
    <row r="356" spans="1:7" s="14" customFormat="1" ht="26.4" x14ac:dyDescent="0.3">
      <c r="A356" s="9" t="s">
        <v>266</v>
      </c>
      <c r="B356" s="20" t="s">
        <v>269</v>
      </c>
      <c r="C356" s="20" t="s">
        <v>67</v>
      </c>
      <c r="D356" s="12"/>
      <c r="E356" s="24">
        <f>11534.87+40000</f>
        <v>51534.87</v>
      </c>
      <c r="F356" s="10" t="s">
        <v>55</v>
      </c>
      <c r="G356" s="13"/>
    </row>
    <row r="357" spans="1:7" s="14" customFormat="1" ht="36" customHeight="1" x14ac:dyDescent="0.3">
      <c r="A357" s="9" t="s">
        <v>266</v>
      </c>
      <c r="B357" s="20" t="s">
        <v>234</v>
      </c>
      <c r="C357" s="20" t="s">
        <v>67</v>
      </c>
      <c r="D357" s="12"/>
      <c r="E357" s="22">
        <v>43500</v>
      </c>
      <c r="F357" s="10" t="s">
        <v>12</v>
      </c>
      <c r="G357" s="13"/>
    </row>
    <row r="358" spans="1:7" s="14" customFormat="1" ht="22.8" x14ac:dyDescent="0.3">
      <c r="A358" s="9" t="s">
        <v>266</v>
      </c>
      <c r="B358" s="20" t="s">
        <v>17</v>
      </c>
      <c r="C358" s="20" t="s">
        <v>67</v>
      </c>
      <c r="D358" s="12"/>
      <c r="E358" s="24">
        <v>60000</v>
      </c>
      <c r="F358" s="10" t="s">
        <v>12</v>
      </c>
      <c r="G358" s="13"/>
    </row>
    <row r="359" spans="1:7" s="14" customFormat="1" ht="45.6" x14ac:dyDescent="0.3">
      <c r="A359" s="9" t="s">
        <v>266</v>
      </c>
      <c r="B359" s="20" t="s">
        <v>309</v>
      </c>
      <c r="C359" s="20" t="s">
        <v>67</v>
      </c>
      <c r="D359" s="12"/>
      <c r="E359" s="24">
        <v>19000</v>
      </c>
      <c r="F359" s="10" t="s">
        <v>12</v>
      </c>
      <c r="G359" s="13"/>
    </row>
    <row r="360" spans="1:7" s="14" customFormat="1" ht="57" x14ac:dyDescent="0.3">
      <c r="A360" s="9" t="s">
        <v>266</v>
      </c>
      <c r="B360" s="20" t="s">
        <v>287</v>
      </c>
      <c r="C360" s="20" t="s">
        <v>67</v>
      </c>
      <c r="D360" s="12"/>
      <c r="E360" s="24">
        <f>31800+10600</f>
        <v>42400</v>
      </c>
      <c r="F360" s="10" t="s">
        <v>12</v>
      </c>
      <c r="G360" s="13"/>
    </row>
    <row r="361" spans="1:7" s="14" customFormat="1" ht="34.200000000000003" x14ac:dyDescent="0.3">
      <c r="A361" s="9" t="s">
        <v>266</v>
      </c>
      <c r="B361" s="20" t="s">
        <v>299</v>
      </c>
      <c r="C361" s="20" t="s">
        <v>67</v>
      </c>
      <c r="D361" s="12"/>
      <c r="E361" s="24">
        <v>22300</v>
      </c>
      <c r="F361" s="10" t="s">
        <v>12</v>
      </c>
      <c r="G361" s="13"/>
    </row>
    <row r="362" spans="1:7" s="14" customFormat="1" ht="57" x14ac:dyDescent="0.3">
      <c r="A362" s="9" t="s">
        <v>266</v>
      </c>
      <c r="B362" s="20" t="s">
        <v>286</v>
      </c>
      <c r="C362" s="20" t="s">
        <v>22</v>
      </c>
      <c r="D362" s="12"/>
      <c r="E362" s="24">
        <v>18000</v>
      </c>
      <c r="F362" s="10" t="s">
        <v>54</v>
      </c>
      <c r="G362" s="13"/>
    </row>
    <row r="363" spans="1:7" s="14" customFormat="1" ht="22.8" x14ac:dyDescent="0.3">
      <c r="A363" s="9" t="s">
        <v>266</v>
      </c>
      <c r="B363" s="20" t="s">
        <v>307</v>
      </c>
      <c r="C363" s="20" t="s">
        <v>308</v>
      </c>
      <c r="D363" s="12"/>
      <c r="E363" s="22">
        <v>12000</v>
      </c>
      <c r="F363" s="10" t="s">
        <v>12</v>
      </c>
      <c r="G363" s="13"/>
    </row>
    <row r="364" spans="1:7" s="14" customFormat="1" ht="22.8" x14ac:dyDescent="0.3">
      <c r="A364" s="9" t="s">
        <v>266</v>
      </c>
      <c r="B364" s="20" t="s">
        <v>193</v>
      </c>
      <c r="C364" s="20" t="s">
        <v>25</v>
      </c>
      <c r="D364" s="12"/>
      <c r="E364" s="24">
        <v>3600</v>
      </c>
      <c r="F364" s="10" t="s">
        <v>12</v>
      </c>
      <c r="G364" s="13"/>
    </row>
    <row r="365" spans="1:7" s="14" customFormat="1" ht="57" x14ac:dyDescent="0.3">
      <c r="A365" s="9" t="s">
        <v>266</v>
      </c>
      <c r="B365" s="20" t="s">
        <v>289</v>
      </c>
      <c r="C365" s="20" t="s">
        <v>290</v>
      </c>
      <c r="D365" s="12"/>
      <c r="E365" s="24">
        <v>27600</v>
      </c>
      <c r="F365" s="10" t="s">
        <v>12</v>
      </c>
      <c r="G365" s="13"/>
    </row>
    <row r="366" spans="1:7" s="14" customFormat="1" ht="45.6" x14ac:dyDescent="0.3">
      <c r="A366" s="9" t="s">
        <v>266</v>
      </c>
      <c r="B366" s="20" t="s">
        <v>284</v>
      </c>
      <c r="C366" s="20" t="s">
        <v>283</v>
      </c>
      <c r="D366" s="12"/>
      <c r="E366" s="24">
        <v>1900</v>
      </c>
      <c r="F366" s="10" t="s">
        <v>55</v>
      </c>
      <c r="G366" s="13"/>
    </row>
    <row r="367" spans="1:7" s="14" customFormat="1" ht="45.6" x14ac:dyDescent="0.3">
      <c r="A367" s="9" t="s">
        <v>266</v>
      </c>
      <c r="B367" s="20" t="s">
        <v>285</v>
      </c>
      <c r="C367" s="20" t="s">
        <v>22</v>
      </c>
      <c r="D367" s="12"/>
      <c r="E367" s="24">
        <v>15000</v>
      </c>
      <c r="F367" s="10" t="s">
        <v>54</v>
      </c>
      <c r="G367" s="13"/>
    </row>
    <row r="368" spans="1:7" s="14" customFormat="1" ht="57" x14ac:dyDescent="0.3">
      <c r="A368" s="9" t="s">
        <v>266</v>
      </c>
      <c r="B368" s="20" t="s">
        <v>303</v>
      </c>
      <c r="C368" s="20" t="s">
        <v>36</v>
      </c>
      <c r="D368" s="12"/>
      <c r="E368" s="22">
        <v>30000</v>
      </c>
      <c r="F368" s="10" t="s">
        <v>54</v>
      </c>
      <c r="G368" s="13"/>
    </row>
    <row r="369" spans="1:7" s="14" customFormat="1" ht="68.400000000000006" x14ac:dyDescent="0.3">
      <c r="A369" s="9" t="s">
        <v>266</v>
      </c>
      <c r="B369" s="20" t="s">
        <v>304</v>
      </c>
      <c r="C369" s="20" t="s">
        <v>36</v>
      </c>
      <c r="D369" s="12"/>
      <c r="E369" s="22">
        <v>30000</v>
      </c>
      <c r="F369" s="10" t="s">
        <v>54</v>
      </c>
      <c r="G369" s="13"/>
    </row>
    <row r="370" spans="1:7" s="14" customFormat="1" ht="34.200000000000003" x14ac:dyDescent="0.3">
      <c r="A370" s="9" t="s">
        <v>266</v>
      </c>
      <c r="B370" s="20" t="s">
        <v>305</v>
      </c>
      <c r="C370" s="20" t="s">
        <v>24</v>
      </c>
      <c r="D370" s="12"/>
      <c r="E370" s="23">
        <v>538</v>
      </c>
      <c r="F370" s="10" t="s">
        <v>12</v>
      </c>
      <c r="G370" s="13"/>
    </row>
    <row r="371" spans="1:7" s="14" customFormat="1" ht="57" x14ac:dyDescent="0.3">
      <c r="A371" s="9" t="s">
        <v>266</v>
      </c>
      <c r="B371" s="20" t="s">
        <v>314</v>
      </c>
      <c r="C371" s="20" t="s">
        <v>67</v>
      </c>
      <c r="D371" s="12"/>
      <c r="E371" s="22">
        <v>34500</v>
      </c>
      <c r="F371" s="10" t="s">
        <v>54</v>
      </c>
      <c r="G371" s="13"/>
    </row>
    <row r="372" spans="1:7" s="14" customFormat="1" ht="34.200000000000003" x14ac:dyDescent="0.3">
      <c r="A372" s="9" t="s">
        <v>266</v>
      </c>
      <c r="B372" s="20" t="s">
        <v>291</v>
      </c>
      <c r="C372" s="20" t="s">
        <v>226</v>
      </c>
      <c r="D372" s="12"/>
      <c r="E372" s="24">
        <v>15000</v>
      </c>
      <c r="F372" s="10" t="s">
        <v>12</v>
      </c>
      <c r="G372" s="13"/>
    </row>
    <row r="373" spans="1:7" s="14" customFormat="1" ht="57" x14ac:dyDescent="0.3">
      <c r="A373" s="9" t="s">
        <v>266</v>
      </c>
      <c r="B373" s="20" t="s">
        <v>292</v>
      </c>
      <c r="C373" s="20" t="s">
        <v>293</v>
      </c>
      <c r="D373" s="12"/>
      <c r="E373" s="22">
        <v>37000</v>
      </c>
      <c r="F373" s="10" t="s">
        <v>12</v>
      </c>
      <c r="G373" s="13"/>
    </row>
    <row r="374" spans="1:7" s="14" customFormat="1" ht="45.6" x14ac:dyDescent="0.3">
      <c r="A374" s="9" t="s">
        <v>266</v>
      </c>
      <c r="B374" s="20" t="s">
        <v>296</v>
      </c>
      <c r="C374" s="20" t="s">
        <v>297</v>
      </c>
      <c r="D374" s="12"/>
      <c r="E374" s="22">
        <v>18000</v>
      </c>
      <c r="F374" s="10" t="s">
        <v>12</v>
      </c>
      <c r="G374" s="13"/>
    </row>
    <row r="375" spans="1:7" s="14" customFormat="1" ht="45.6" x14ac:dyDescent="0.3">
      <c r="A375" s="9" t="s">
        <v>266</v>
      </c>
      <c r="B375" s="20" t="s">
        <v>313</v>
      </c>
      <c r="C375" s="20" t="s">
        <v>235</v>
      </c>
      <c r="D375" s="12"/>
      <c r="E375" s="24">
        <v>2100</v>
      </c>
      <c r="F375" s="10" t="s">
        <v>12</v>
      </c>
      <c r="G375" s="13"/>
    </row>
    <row r="376" spans="1:7" s="14" customFormat="1" ht="45.6" x14ac:dyDescent="0.3">
      <c r="A376" s="9" t="s">
        <v>266</v>
      </c>
      <c r="B376" s="20" t="s">
        <v>300</v>
      </c>
      <c r="C376" s="20" t="s">
        <v>208</v>
      </c>
      <c r="D376" s="12"/>
      <c r="E376" s="22">
        <v>1770</v>
      </c>
      <c r="F376" s="10" t="s">
        <v>54</v>
      </c>
      <c r="G376" s="13"/>
    </row>
    <row r="377" spans="1:7" s="14" customFormat="1" ht="22.8" x14ac:dyDescent="0.3">
      <c r="A377" s="9" t="s">
        <v>266</v>
      </c>
      <c r="B377" s="20" t="s">
        <v>306</v>
      </c>
      <c r="C377" s="20" t="s">
        <v>37</v>
      </c>
      <c r="D377" s="12"/>
      <c r="E377" s="22">
        <v>5454</v>
      </c>
      <c r="F377" s="10" t="s">
        <v>12</v>
      </c>
      <c r="G377" s="13"/>
    </row>
    <row r="378" spans="1:7" s="14" customFormat="1" ht="45.6" x14ac:dyDescent="0.3">
      <c r="A378" s="9" t="s">
        <v>266</v>
      </c>
      <c r="B378" s="20" t="s">
        <v>310</v>
      </c>
      <c r="C378" s="20" t="s">
        <v>213</v>
      </c>
      <c r="D378" s="12"/>
      <c r="E378" s="22">
        <v>198000</v>
      </c>
      <c r="F378" s="10" t="s">
        <v>198</v>
      </c>
      <c r="G378" s="13"/>
    </row>
    <row r="379" spans="1:7" s="14" customFormat="1" ht="45.6" x14ac:dyDescent="0.3">
      <c r="A379" s="9" t="s">
        <v>266</v>
      </c>
      <c r="B379" s="20" t="s">
        <v>311</v>
      </c>
      <c r="C379" s="20" t="s">
        <v>213</v>
      </c>
      <c r="D379" s="12"/>
      <c r="E379" s="22">
        <v>378000</v>
      </c>
      <c r="F379" s="10" t="s">
        <v>317</v>
      </c>
      <c r="G379" s="13"/>
    </row>
    <row r="380" spans="1:7" s="14" customFormat="1" ht="45.6" x14ac:dyDescent="0.3">
      <c r="A380" s="9" t="s">
        <v>266</v>
      </c>
      <c r="B380" s="20" t="s">
        <v>312</v>
      </c>
      <c r="C380" s="20" t="s">
        <v>213</v>
      </c>
      <c r="D380" s="12"/>
      <c r="E380" s="22">
        <v>378000</v>
      </c>
      <c r="F380" s="10" t="s">
        <v>196</v>
      </c>
      <c r="G380" s="13"/>
    </row>
    <row r="381" spans="1:7" s="14" customFormat="1" ht="45.6" x14ac:dyDescent="0.3">
      <c r="A381" s="9" t="s">
        <v>266</v>
      </c>
      <c r="B381" s="20" t="s">
        <v>301</v>
      </c>
      <c r="C381" s="20" t="s">
        <v>208</v>
      </c>
      <c r="D381" s="12"/>
      <c r="E381" s="22">
        <v>2100</v>
      </c>
      <c r="F381" s="10" t="s">
        <v>54</v>
      </c>
      <c r="G381" s="13"/>
    </row>
    <row r="382" spans="1:7" s="14" customFormat="1" ht="57" x14ac:dyDescent="0.3">
      <c r="A382" s="9" t="s">
        <v>266</v>
      </c>
      <c r="B382" s="20" t="s">
        <v>302</v>
      </c>
      <c r="C382" s="20" t="s">
        <v>208</v>
      </c>
      <c r="D382" s="12"/>
      <c r="E382" s="22">
        <v>4500</v>
      </c>
      <c r="F382" s="10" t="s">
        <v>54</v>
      </c>
      <c r="G382" s="13"/>
    </row>
    <row r="383" spans="1:7" s="14" customFormat="1" ht="45.6" x14ac:dyDescent="0.3">
      <c r="A383" s="9" t="s">
        <v>266</v>
      </c>
      <c r="B383" s="20" t="s">
        <v>298</v>
      </c>
      <c r="C383" s="20" t="s">
        <v>88</v>
      </c>
      <c r="D383" s="12"/>
      <c r="E383" s="24">
        <v>16000</v>
      </c>
      <c r="F383" s="10" t="s">
        <v>54</v>
      </c>
      <c r="G383" s="13"/>
    </row>
    <row r="384" spans="1:7" s="14" customFormat="1" ht="45.6" x14ac:dyDescent="0.3">
      <c r="A384" s="9"/>
      <c r="B384" s="20" t="s">
        <v>294</v>
      </c>
      <c r="C384" s="20" t="s">
        <v>295</v>
      </c>
      <c r="D384" s="12"/>
      <c r="E384" s="22">
        <v>325000</v>
      </c>
      <c r="F384" s="10" t="s">
        <v>13</v>
      </c>
      <c r="G384" s="13"/>
    </row>
    <row r="385" spans="1:7" s="14" customFormat="1" ht="34.200000000000003" x14ac:dyDescent="0.3">
      <c r="A385" s="9" t="s">
        <v>266</v>
      </c>
      <c r="B385" s="20" t="s">
        <v>316</v>
      </c>
      <c r="C385" s="20" t="s">
        <v>67</v>
      </c>
      <c r="D385" s="12"/>
      <c r="E385" s="22">
        <v>2166</v>
      </c>
      <c r="F385" s="10" t="s">
        <v>54</v>
      </c>
      <c r="G385" s="13"/>
    </row>
    <row r="386" spans="1:7" s="14" customFormat="1" ht="34.200000000000003" x14ac:dyDescent="0.3">
      <c r="A386" s="9" t="s">
        <v>266</v>
      </c>
      <c r="B386" s="20" t="s">
        <v>316</v>
      </c>
      <c r="C386" s="20" t="s">
        <v>67</v>
      </c>
      <c r="D386" s="12"/>
      <c r="E386" s="22">
        <v>3610</v>
      </c>
      <c r="F386" s="10" t="s">
        <v>54</v>
      </c>
      <c r="G386" s="13"/>
    </row>
    <row r="387" spans="1:7" s="14" customFormat="1" ht="26.4" x14ac:dyDescent="0.3">
      <c r="A387" s="9" t="s">
        <v>266</v>
      </c>
      <c r="B387" s="10" t="s">
        <v>282</v>
      </c>
      <c r="C387" s="11" t="s">
        <v>48</v>
      </c>
      <c r="D387" s="12"/>
      <c r="E387" s="21">
        <v>891836.6</v>
      </c>
      <c r="F387" s="10" t="s">
        <v>12</v>
      </c>
      <c r="G387" s="13"/>
    </row>
    <row r="388" spans="1:7" s="14" customFormat="1" x14ac:dyDescent="0.3">
      <c r="A388" s="9" t="s">
        <v>275</v>
      </c>
      <c r="B388" s="20" t="s">
        <v>233</v>
      </c>
      <c r="C388" s="20" t="s">
        <v>42</v>
      </c>
      <c r="D388" s="12"/>
      <c r="E388" s="24">
        <v>4727</v>
      </c>
      <c r="F388" s="10" t="s">
        <v>12</v>
      </c>
      <c r="G388" s="13"/>
    </row>
    <row r="389" spans="1:7" x14ac:dyDescent="0.3">
      <c r="A389" s="9" t="s">
        <v>275</v>
      </c>
      <c r="B389" s="10" t="s">
        <v>7</v>
      </c>
      <c r="C389" s="11" t="s">
        <v>60</v>
      </c>
      <c r="D389" s="12">
        <v>4256.3999999999996</v>
      </c>
      <c r="E389" s="21"/>
      <c r="F389" s="10" t="s">
        <v>8</v>
      </c>
    </row>
    <row r="390" spans="1:7" ht="13.2" customHeight="1" x14ac:dyDescent="0.3">
      <c r="A390" s="9" t="s">
        <v>275</v>
      </c>
      <c r="B390" s="10" t="s">
        <v>7</v>
      </c>
      <c r="C390" s="11" t="s">
        <v>60</v>
      </c>
      <c r="D390" s="12">
        <v>5419.6</v>
      </c>
      <c r="E390" s="21"/>
      <c r="F390" s="10" t="s">
        <v>195</v>
      </c>
    </row>
    <row r="391" spans="1:7" ht="13.2" customHeight="1" x14ac:dyDescent="0.3">
      <c r="A391" s="9" t="s">
        <v>275</v>
      </c>
      <c r="B391" s="10" t="s">
        <v>7</v>
      </c>
      <c r="C391" s="11" t="s">
        <v>60</v>
      </c>
      <c r="D391" s="12">
        <v>32331.200000000001</v>
      </c>
      <c r="E391" s="21"/>
      <c r="F391" s="10" t="s">
        <v>196</v>
      </c>
    </row>
    <row r="392" spans="1:7" ht="26.4" x14ac:dyDescent="0.3">
      <c r="A392" s="9" t="s">
        <v>275</v>
      </c>
      <c r="B392" s="10" t="s">
        <v>7</v>
      </c>
      <c r="C392" s="11" t="s">
        <v>60</v>
      </c>
      <c r="D392" s="12">
        <v>11517.3</v>
      </c>
      <c r="E392" s="21"/>
      <c r="F392" s="10" t="s">
        <v>197</v>
      </c>
    </row>
    <row r="393" spans="1:7" ht="26.4" x14ac:dyDescent="0.3">
      <c r="A393" s="9" t="s">
        <v>275</v>
      </c>
      <c r="B393" s="10" t="s">
        <v>7</v>
      </c>
      <c r="C393" s="11" t="s">
        <v>60</v>
      </c>
      <c r="D393" s="12">
        <v>9532.1</v>
      </c>
      <c r="E393" s="21"/>
      <c r="F393" s="10" t="s">
        <v>198</v>
      </c>
    </row>
    <row r="394" spans="1:7" x14ac:dyDescent="0.3">
      <c r="A394" s="9" t="s">
        <v>275</v>
      </c>
      <c r="B394" s="10" t="s">
        <v>7</v>
      </c>
      <c r="C394" s="11" t="s">
        <v>60</v>
      </c>
      <c r="D394" s="12">
        <v>6448.8</v>
      </c>
      <c r="E394" s="21"/>
      <c r="F394" s="10" t="s">
        <v>54</v>
      </c>
    </row>
    <row r="395" spans="1:7" ht="26.4" x14ac:dyDescent="0.3">
      <c r="A395" s="9" t="s">
        <v>275</v>
      </c>
      <c r="B395" s="10" t="s">
        <v>7</v>
      </c>
      <c r="C395" s="11" t="s">
        <v>60</v>
      </c>
      <c r="D395" s="12"/>
      <c r="E395" s="21"/>
      <c r="F395" s="10" t="s">
        <v>55</v>
      </c>
    </row>
    <row r="396" spans="1:7" x14ac:dyDescent="0.3">
      <c r="A396" s="9" t="s">
        <v>275</v>
      </c>
      <c r="B396" s="10" t="s">
        <v>7</v>
      </c>
      <c r="C396" s="11" t="s">
        <v>60</v>
      </c>
      <c r="D396" s="12">
        <v>336720.38</v>
      </c>
      <c r="E396" s="21"/>
      <c r="F396" s="10" t="s">
        <v>12</v>
      </c>
    </row>
    <row r="397" spans="1:7" s="14" customFormat="1" x14ac:dyDescent="0.3">
      <c r="A397" s="9" t="s">
        <v>275</v>
      </c>
      <c r="B397" s="10" t="s">
        <v>7</v>
      </c>
      <c r="C397" s="15" t="s">
        <v>49</v>
      </c>
      <c r="D397" s="12"/>
      <c r="E397" s="12"/>
      <c r="F397" s="10" t="s">
        <v>12</v>
      </c>
      <c r="G397" s="13"/>
    </row>
    <row r="398" spans="1:7" s="14" customFormat="1" x14ac:dyDescent="0.3">
      <c r="A398" s="9" t="s">
        <v>275</v>
      </c>
      <c r="B398" s="10" t="s">
        <v>7</v>
      </c>
      <c r="C398" s="15" t="s">
        <v>58</v>
      </c>
      <c r="D398" s="12">
        <v>124289.12</v>
      </c>
      <c r="E398" s="12"/>
      <c r="F398" s="10" t="s">
        <v>12</v>
      </c>
      <c r="G398" s="13"/>
    </row>
    <row r="399" spans="1:7" s="14" customFormat="1" ht="26.4" x14ac:dyDescent="0.3">
      <c r="A399" s="9" t="s">
        <v>275</v>
      </c>
      <c r="B399" s="10" t="s">
        <v>7</v>
      </c>
      <c r="C399" s="15" t="s">
        <v>320</v>
      </c>
      <c r="D399" s="12">
        <v>935000</v>
      </c>
      <c r="E399" s="12"/>
      <c r="F399" s="10" t="s">
        <v>55</v>
      </c>
      <c r="G399" s="13"/>
    </row>
    <row r="400" spans="1:7" s="14" customFormat="1" x14ac:dyDescent="0.3">
      <c r="A400" s="9" t="s">
        <v>275</v>
      </c>
      <c r="B400" s="10" t="s">
        <v>7</v>
      </c>
      <c r="C400" s="15" t="s">
        <v>321</v>
      </c>
      <c r="D400" s="12">
        <v>3557533.32</v>
      </c>
      <c r="E400" s="12"/>
      <c r="F400" s="10" t="s">
        <v>12</v>
      </c>
      <c r="G400" s="13"/>
    </row>
    <row r="401" spans="1:7" s="14" customFormat="1" x14ac:dyDescent="0.3">
      <c r="A401" s="9" t="s">
        <v>275</v>
      </c>
      <c r="B401" s="10" t="s">
        <v>7</v>
      </c>
      <c r="C401" s="15" t="s">
        <v>279</v>
      </c>
      <c r="D401" s="12"/>
      <c r="E401" s="12"/>
      <c r="F401" s="10" t="s">
        <v>12</v>
      </c>
      <c r="G401" s="13"/>
    </row>
    <row r="402" spans="1:7" s="14" customFormat="1" x14ac:dyDescent="0.3">
      <c r="A402" s="9" t="s">
        <v>275</v>
      </c>
      <c r="B402" s="10" t="s">
        <v>7</v>
      </c>
      <c r="C402" s="15" t="s">
        <v>318</v>
      </c>
      <c r="D402" s="12">
        <v>257431</v>
      </c>
      <c r="E402" s="12"/>
      <c r="F402" s="10" t="s">
        <v>12</v>
      </c>
      <c r="G402" s="13"/>
    </row>
    <row r="403" spans="1:7" s="14" customFormat="1" x14ac:dyDescent="0.3">
      <c r="A403" s="9" t="s">
        <v>275</v>
      </c>
      <c r="B403" s="10" t="s">
        <v>7</v>
      </c>
      <c r="C403" s="15" t="s">
        <v>277</v>
      </c>
      <c r="D403" s="12"/>
      <c r="E403" s="12"/>
      <c r="F403" s="10" t="s">
        <v>12</v>
      </c>
      <c r="G403" s="13"/>
    </row>
    <row r="404" spans="1:7" s="14" customFormat="1" x14ac:dyDescent="0.3">
      <c r="A404" s="9" t="s">
        <v>275</v>
      </c>
      <c r="B404" s="10" t="s">
        <v>7</v>
      </c>
      <c r="C404" s="15" t="s">
        <v>319</v>
      </c>
      <c r="D404" s="12">
        <v>63700</v>
      </c>
      <c r="E404" s="12"/>
      <c r="F404" s="10" t="s">
        <v>12</v>
      </c>
      <c r="G404" s="13"/>
    </row>
    <row r="405" spans="1:7" s="14" customFormat="1" ht="26.4" x14ac:dyDescent="0.3">
      <c r="A405" s="9" t="s">
        <v>275</v>
      </c>
      <c r="B405" s="10" t="s">
        <v>7</v>
      </c>
      <c r="C405" s="11" t="s">
        <v>43</v>
      </c>
      <c r="D405" s="12">
        <v>32000</v>
      </c>
      <c r="E405" s="12"/>
      <c r="F405" s="10" t="s">
        <v>12</v>
      </c>
      <c r="G405" s="13"/>
    </row>
    <row r="406" spans="1:7" s="14" customFormat="1" ht="34.200000000000003" x14ac:dyDescent="0.3">
      <c r="A406" s="9" t="s">
        <v>275</v>
      </c>
      <c r="B406" s="10" t="s">
        <v>7</v>
      </c>
      <c r="C406" s="20" t="s">
        <v>322</v>
      </c>
      <c r="D406" s="12">
        <v>23500</v>
      </c>
      <c r="E406" s="21"/>
      <c r="F406" s="10" t="s">
        <v>12</v>
      </c>
      <c r="G406" s="13"/>
    </row>
    <row r="407" spans="1:7" s="14" customFormat="1" x14ac:dyDescent="0.3">
      <c r="A407" s="9" t="s">
        <v>275</v>
      </c>
      <c r="B407" s="10" t="s">
        <v>7</v>
      </c>
      <c r="C407" s="20" t="s">
        <v>158</v>
      </c>
      <c r="D407" s="12"/>
      <c r="E407" s="21"/>
      <c r="F407" s="10" t="s">
        <v>12</v>
      </c>
      <c r="G407" s="13"/>
    </row>
    <row r="408" spans="1:7" s="14" customFormat="1" x14ac:dyDescent="0.3">
      <c r="A408" s="9" t="s">
        <v>275</v>
      </c>
      <c r="B408" s="10" t="s">
        <v>7</v>
      </c>
      <c r="C408" s="20" t="s">
        <v>59</v>
      </c>
      <c r="D408" s="12">
        <v>22855</v>
      </c>
      <c r="E408" s="21"/>
      <c r="F408" s="10" t="s">
        <v>54</v>
      </c>
      <c r="G408" s="13"/>
    </row>
    <row r="409" spans="1:7" s="14" customFormat="1" x14ac:dyDescent="0.3">
      <c r="A409" s="9" t="s">
        <v>275</v>
      </c>
      <c r="B409" s="10" t="s">
        <v>7</v>
      </c>
      <c r="C409" s="20" t="s">
        <v>14</v>
      </c>
      <c r="D409" s="12">
        <v>53889</v>
      </c>
      <c r="E409" s="21"/>
      <c r="F409" s="10" t="s">
        <v>8</v>
      </c>
      <c r="G409" s="13"/>
    </row>
    <row r="410" spans="1:7" s="14" customFormat="1" x14ac:dyDescent="0.3">
      <c r="A410" s="9" t="s">
        <v>275</v>
      </c>
      <c r="B410" s="10" t="s">
        <v>7</v>
      </c>
      <c r="C410" s="20" t="s">
        <v>62</v>
      </c>
      <c r="D410" s="12">
        <v>20469.169999999998</v>
      </c>
      <c r="E410" s="21"/>
      <c r="F410" s="10" t="s">
        <v>12</v>
      </c>
      <c r="G410" s="13"/>
    </row>
    <row r="411" spans="1:7" s="14" customFormat="1" x14ac:dyDescent="0.3">
      <c r="A411" s="9" t="s">
        <v>275</v>
      </c>
      <c r="B411" s="10" t="s">
        <v>7</v>
      </c>
      <c r="C411" s="11" t="s">
        <v>201</v>
      </c>
      <c r="D411" s="24">
        <v>29799.58</v>
      </c>
      <c r="E411" s="21"/>
      <c r="F411" s="10" t="s">
        <v>8</v>
      </c>
      <c r="G411" s="13"/>
    </row>
    <row r="412" spans="1:7" s="14" customFormat="1" x14ac:dyDescent="0.3">
      <c r="A412" s="9" t="s">
        <v>275</v>
      </c>
      <c r="B412" s="10" t="s">
        <v>7</v>
      </c>
      <c r="C412" s="11" t="s">
        <v>280</v>
      </c>
      <c r="D412" s="24">
        <v>32552.28</v>
      </c>
      <c r="E412" s="21"/>
      <c r="F412" s="10" t="s">
        <v>12</v>
      </c>
      <c r="G412" s="13"/>
    </row>
    <row r="413" spans="1:7" s="14" customFormat="1" x14ac:dyDescent="0.3">
      <c r="A413" s="9" t="s">
        <v>275</v>
      </c>
      <c r="B413" s="10" t="s">
        <v>7</v>
      </c>
      <c r="C413" s="15" t="s">
        <v>26</v>
      </c>
      <c r="D413" s="24">
        <v>35585</v>
      </c>
      <c r="E413" s="21"/>
      <c r="F413" s="10" t="s">
        <v>54</v>
      </c>
      <c r="G413" s="13"/>
    </row>
    <row r="414" spans="1:7" s="14" customFormat="1" x14ac:dyDescent="0.3">
      <c r="A414" s="9" t="s">
        <v>275</v>
      </c>
      <c r="B414" s="10" t="s">
        <v>7</v>
      </c>
      <c r="C414" s="15" t="s">
        <v>26</v>
      </c>
      <c r="D414" s="24">
        <v>112584</v>
      </c>
      <c r="E414" s="21"/>
      <c r="F414" s="10" t="s">
        <v>12</v>
      </c>
      <c r="G414" s="13"/>
    </row>
    <row r="415" spans="1:7" s="14" customFormat="1" x14ac:dyDescent="0.3">
      <c r="A415" s="9" t="s">
        <v>275</v>
      </c>
      <c r="B415" s="20" t="s">
        <v>7</v>
      </c>
      <c r="C415" s="20" t="s">
        <v>159</v>
      </c>
      <c r="D415" s="12">
        <v>4165</v>
      </c>
      <c r="E415" s="21"/>
      <c r="F415" s="10" t="s">
        <v>12</v>
      </c>
      <c r="G415" s="13"/>
    </row>
    <row r="416" spans="1:7" s="14" customFormat="1" ht="26.4" x14ac:dyDescent="0.3">
      <c r="A416" s="9" t="s">
        <v>275</v>
      </c>
      <c r="B416" s="10" t="s">
        <v>7</v>
      </c>
      <c r="C416" s="15" t="s">
        <v>15</v>
      </c>
      <c r="D416" s="12">
        <v>8080.18</v>
      </c>
      <c r="E416" s="12"/>
      <c r="F416" s="10" t="s">
        <v>12</v>
      </c>
      <c r="G416" s="13"/>
    </row>
    <row r="417" spans="1:7" s="14" customFormat="1" x14ac:dyDescent="0.3">
      <c r="A417" s="9" t="s">
        <v>275</v>
      </c>
      <c r="B417" s="10" t="s">
        <v>7</v>
      </c>
      <c r="C417" s="20" t="s">
        <v>274</v>
      </c>
      <c r="D417" s="12">
        <v>6000</v>
      </c>
      <c r="E417" s="21"/>
      <c r="F417" s="10" t="s">
        <v>12</v>
      </c>
      <c r="G417" s="13"/>
    </row>
    <row r="418" spans="1:7" s="14" customFormat="1" x14ac:dyDescent="0.3">
      <c r="A418" s="9" t="s">
        <v>275</v>
      </c>
      <c r="B418" s="20" t="s">
        <v>29</v>
      </c>
      <c r="C418" s="20" t="s">
        <v>160</v>
      </c>
      <c r="D418" s="12"/>
      <c r="E418" s="21">
        <v>10791.6</v>
      </c>
      <c r="F418" s="10" t="s">
        <v>12</v>
      </c>
      <c r="G418" s="13"/>
    </row>
    <row r="419" spans="1:7" s="14" customFormat="1" ht="26.4" x14ac:dyDescent="0.3">
      <c r="A419" s="9" t="s">
        <v>275</v>
      </c>
      <c r="B419" s="10" t="s">
        <v>324</v>
      </c>
      <c r="C419" s="11" t="s">
        <v>48</v>
      </c>
      <c r="D419" s="12"/>
      <c r="E419" s="21">
        <v>214343.67</v>
      </c>
      <c r="F419" s="10" t="s">
        <v>12</v>
      </c>
      <c r="G419" s="13"/>
    </row>
    <row r="420" spans="1:7" s="14" customFormat="1" ht="26.4" x14ac:dyDescent="0.3">
      <c r="A420" s="9" t="s">
        <v>275</v>
      </c>
      <c r="B420" s="10" t="s">
        <v>399</v>
      </c>
      <c r="C420" s="11" t="s">
        <v>69</v>
      </c>
      <c r="D420" s="12"/>
      <c r="E420" s="21">
        <v>580109</v>
      </c>
      <c r="F420" s="10" t="s">
        <v>12</v>
      </c>
      <c r="G420" s="13"/>
    </row>
    <row r="421" spans="1:7" s="14" customFormat="1" ht="22.8" x14ac:dyDescent="0.3">
      <c r="A421" s="9" t="s">
        <v>275</v>
      </c>
      <c r="B421" s="10" t="s">
        <v>325</v>
      </c>
      <c r="C421" s="20" t="s">
        <v>48</v>
      </c>
      <c r="D421" s="12"/>
      <c r="E421" s="21">
        <v>294665</v>
      </c>
      <c r="F421" s="10" t="s">
        <v>12</v>
      </c>
      <c r="G421" s="13"/>
    </row>
    <row r="422" spans="1:7" s="14" customFormat="1" ht="22.8" x14ac:dyDescent="0.3">
      <c r="A422" s="9" t="s">
        <v>275</v>
      </c>
      <c r="B422" s="20" t="s">
        <v>193</v>
      </c>
      <c r="C422" s="20" t="s">
        <v>25</v>
      </c>
      <c r="D422" s="12"/>
      <c r="E422" s="24">
        <v>3600</v>
      </c>
      <c r="F422" s="10" t="s">
        <v>12</v>
      </c>
      <c r="G422" s="13"/>
    </row>
    <row r="423" spans="1:7" s="14" customFormat="1" ht="22.8" x14ac:dyDescent="0.3">
      <c r="A423" s="9" t="s">
        <v>275</v>
      </c>
      <c r="B423" s="20" t="s">
        <v>326</v>
      </c>
      <c r="C423" s="20" t="s">
        <v>37</v>
      </c>
      <c r="D423" s="12"/>
      <c r="E423" s="22">
        <v>1280</v>
      </c>
      <c r="F423" s="10" t="s">
        <v>12</v>
      </c>
      <c r="G423" s="13"/>
    </row>
    <row r="424" spans="1:7" s="14" customFormat="1" ht="34.200000000000003" x14ac:dyDescent="0.3">
      <c r="A424" s="9" t="s">
        <v>275</v>
      </c>
      <c r="B424" s="20" t="s">
        <v>327</v>
      </c>
      <c r="C424" s="20" t="s">
        <v>24</v>
      </c>
      <c r="D424" s="12"/>
      <c r="E424" s="23">
        <v>538</v>
      </c>
      <c r="F424" s="10" t="s">
        <v>12</v>
      </c>
      <c r="G424" s="13"/>
    </row>
    <row r="425" spans="1:7" s="14" customFormat="1" ht="22.8" x14ac:dyDescent="0.3">
      <c r="A425" s="9" t="s">
        <v>275</v>
      </c>
      <c r="B425" s="28" t="s">
        <v>47</v>
      </c>
      <c r="C425" s="28" t="s">
        <v>31</v>
      </c>
      <c r="D425" s="12"/>
      <c r="E425" s="24">
        <v>5477.17</v>
      </c>
      <c r="F425" s="10" t="s">
        <v>12</v>
      </c>
      <c r="G425" s="13"/>
    </row>
    <row r="426" spans="1:7" s="14" customFormat="1" ht="45.6" x14ac:dyDescent="0.3">
      <c r="A426" s="9" t="s">
        <v>275</v>
      </c>
      <c r="B426" s="28" t="s">
        <v>328</v>
      </c>
      <c r="C426" s="28" t="s">
        <v>19</v>
      </c>
      <c r="D426" s="12"/>
      <c r="E426" s="24">
        <v>7055.34</v>
      </c>
      <c r="F426" s="10" t="s">
        <v>12</v>
      </c>
      <c r="G426" s="13"/>
    </row>
    <row r="427" spans="1:7" s="14" customFormat="1" ht="34.200000000000003" x14ac:dyDescent="0.3">
      <c r="A427" s="9" t="s">
        <v>275</v>
      </c>
      <c r="B427" s="28" t="s">
        <v>330</v>
      </c>
      <c r="C427" s="28" t="s">
        <v>329</v>
      </c>
      <c r="D427" s="12"/>
      <c r="E427" s="21">
        <v>12870.31</v>
      </c>
      <c r="F427" s="10" t="s">
        <v>12</v>
      </c>
      <c r="G427" s="13"/>
    </row>
    <row r="428" spans="1:7" s="14" customFormat="1" ht="34.200000000000003" x14ac:dyDescent="0.3">
      <c r="A428" s="9" t="s">
        <v>275</v>
      </c>
      <c r="B428" s="28" t="s">
        <v>331</v>
      </c>
      <c r="C428" s="28" t="s">
        <v>188</v>
      </c>
      <c r="D428" s="12"/>
      <c r="E428" s="21">
        <v>780.48</v>
      </c>
      <c r="F428" s="10" t="s">
        <v>12</v>
      </c>
      <c r="G428" s="13"/>
    </row>
    <row r="429" spans="1:7" s="14" customFormat="1" ht="22.8" x14ac:dyDescent="0.3">
      <c r="A429" s="9" t="s">
        <v>275</v>
      </c>
      <c r="B429" s="28" t="s">
        <v>332</v>
      </c>
      <c r="C429" s="20" t="s">
        <v>48</v>
      </c>
      <c r="D429" s="12"/>
      <c r="E429" s="21">
        <v>4800</v>
      </c>
      <c r="F429" s="10" t="s">
        <v>12</v>
      </c>
      <c r="G429" s="13"/>
    </row>
    <row r="430" spans="1:7" s="14" customFormat="1" ht="45.6" x14ac:dyDescent="0.3">
      <c r="A430" s="9" t="s">
        <v>275</v>
      </c>
      <c r="B430" s="28" t="s">
        <v>333</v>
      </c>
      <c r="C430" s="28" t="s">
        <v>334</v>
      </c>
      <c r="D430" s="12"/>
      <c r="E430" s="21">
        <f>310000+2654.66</f>
        <v>312654.65999999997</v>
      </c>
      <c r="F430" s="10" t="s">
        <v>54</v>
      </c>
      <c r="G430" s="13"/>
    </row>
    <row r="431" spans="1:7" s="14" customFormat="1" ht="45.6" x14ac:dyDescent="0.3">
      <c r="A431" s="9" t="s">
        <v>275</v>
      </c>
      <c r="B431" s="28" t="s">
        <v>335</v>
      </c>
      <c r="C431" s="28" t="s">
        <v>88</v>
      </c>
      <c r="D431" s="12"/>
      <c r="E431" s="21">
        <v>16000</v>
      </c>
      <c r="F431" s="10" t="s">
        <v>54</v>
      </c>
      <c r="G431" s="13"/>
    </row>
    <row r="432" spans="1:7" s="14" customFormat="1" ht="45.6" x14ac:dyDescent="0.3">
      <c r="A432" s="9" t="s">
        <v>275</v>
      </c>
      <c r="B432" s="28" t="s">
        <v>336</v>
      </c>
      <c r="C432" s="28" t="s">
        <v>208</v>
      </c>
      <c r="D432" s="12"/>
      <c r="E432" s="24">
        <v>2301.0100000000002</v>
      </c>
      <c r="F432" s="10" t="s">
        <v>54</v>
      </c>
      <c r="G432" s="13"/>
    </row>
    <row r="433" spans="1:7" s="14" customFormat="1" ht="45.6" x14ac:dyDescent="0.3">
      <c r="A433" s="9" t="s">
        <v>275</v>
      </c>
      <c r="B433" s="28" t="s">
        <v>337</v>
      </c>
      <c r="C433" s="28" t="s">
        <v>208</v>
      </c>
      <c r="D433" s="12"/>
      <c r="E433" s="24">
        <v>3530.01</v>
      </c>
      <c r="F433" s="10" t="s">
        <v>54</v>
      </c>
      <c r="G433" s="13"/>
    </row>
    <row r="434" spans="1:7" s="14" customFormat="1" ht="57" x14ac:dyDescent="0.3">
      <c r="A434" s="9" t="s">
        <v>275</v>
      </c>
      <c r="B434" s="28" t="s">
        <v>338</v>
      </c>
      <c r="C434" s="28" t="s">
        <v>208</v>
      </c>
      <c r="D434" s="12"/>
      <c r="E434" s="24">
        <v>4500</v>
      </c>
      <c r="F434" s="10" t="s">
        <v>54</v>
      </c>
      <c r="G434" s="13"/>
    </row>
    <row r="435" spans="1:7" s="14" customFormat="1" ht="57" x14ac:dyDescent="0.3">
      <c r="A435" s="9" t="s">
        <v>275</v>
      </c>
      <c r="B435" s="28" t="s">
        <v>339</v>
      </c>
      <c r="C435" s="28" t="s">
        <v>341</v>
      </c>
      <c r="D435" s="12"/>
      <c r="E435" s="21">
        <v>30000</v>
      </c>
      <c r="F435" s="10" t="s">
        <v>12</v>
      </c>
      <c r="G435" s="13"/>
    </row>
    <row r="436" spans="1:7" s="14" customFormat="1" ht="57" x14ac:dyDescent="0.3">
      <c r="A436" s="9" t="s">
        <v>275</v>
      </c>
      <c r="B436" s="28" t="s">
        <v>340</v>
      </c>
      <c r="C436" s="28" t="s">
        <v>341</v>
      </c>
      <c r="D436" s="12"/>
      <c r="E436" s="21">
        <v>30000</v>
      </c>
      <c r="F436" s="10" t="s">
        <v>12</v>
      </c>
      <c r="G436" s="13"/>
    </row>
    <row r="437" spans="1:7" s="14" customFormat="1" ht="34.200000000000003" x14ac:dyDescent="0.3">
      <c r="A437" s="9" t="s">
        <v>275</v>
      </c>
      <c r="B437" s="28" t="s">
        <v>234</v>
      </c>
      <c r="C437" s="28" t="s">
        <v>67</v>
      </c>
      <c r="D437" s="12"/>
      <c r="E437" s="21">
        <v>43500</v>
      </c>
      <c r="F437" s="10" t="s">
        <v>12</v>
      </c>
      <c r="G437" s="13"/>
    </row>
    <row r="438" spans="1:7" s="14" customFormat="1" ht="45.6" x14ac:dyDescent="0.3">
      <c r="A438" s="9" t="s">
        <v>275</v>
      </c>
      <c r="B438" s="28" t="s">
        <v>309</v>
      </c>
      <c r="C438" s="28" t="s">
        <v>67</v>
      </c>
      <c r="D438" s="12"/>
      <c r="E438" s="24">
        <v>11000</v>
      </c>
      <c r="F438" s="10" t="s">
        <v>12</v>
      </c>
      <c r="G438" s="13"/>
    </row>
    <row r="439" spans="1:7" s="14" customFormat="1" ht="34.200000000000003" x14ac:dyDescent="0.3">
      <c r="A439" s="9" t="s">
        <v>275</v>
      </c>
      <c r="B439" s="28" t="s">
        <v>342</v>
      </c>
      <c r="C439" s="28" t="s">
        <v>67</v>
      </c>
      <c r="D439" s="12"/>
      <c r="E439" s="24">
        <v>12000</v>
      </c>
      <c r="F439" s="10" t="s">
        <v>12</v>
      </c>
      <c r="G439" s="13"/>
    </row>
    <row r="440" spans="1:7" s="14" customFormat="1" ht="52.8" x14ac:dyDescent="0.3">
      <c r="A440" s="9" t="s">
        <v>275</v>
      </c>
      <c r="B440" s="10" t="s">
        <v>349</v>
      </c>
      <c r="C440" s="20" t="s">
        <v>343</v>
      </c>
      <c r="D440" s="12"/>
      <c r="E440" s="21">
        <v>13825</v>
      </c>
      <c r="F440" s="10" t="s">
        <v>55</v>
      </c>
      <c r="G440" s="13"/>
    </row>
    <row r="441" spans="1:7" s="14" customFormat="1" ht="66" x14ac:dyDescent="0.3">
      <c r="A441" s="9" t="s">
        <v>275</v>
      </c>
      <c r="B441" s="10" t="s">
        <v>348</v>
      </c>
      <c r="C441" s="20" t="s">
        <v>344</v>
      </c>
      <c r="D441" s="12"/>
      <c r="E441" s="21">
        <v>18000</v>
      </c>
      <c r="F441" s="10" t="s">
        <v>12</v>
      </c>
      <c r="G441" s="13"/>
    </row>
    <row r="442" spans="1:7" s="14" customFormat="1" ht="66" x14ac:dyDescent="0.3">
      <c r="A442" s="9" t="s">
        <v>275</v>
      </c>
      <c r="B442" s="10" t="s">
        <v>309</v>
      </c>
      <c r="C442" s="20" t="s">
        <v>67</v>
      </c>
      <c r="D442" s="12"/>
      <c r="E442" s="21">
        <v>15900</v>
      </c>
      <c r="F442" s="10" t="s">
        <v>12</v>
      </c>
      <c r="G442" s="13"/>
    </row>
    <row r="443" spans="1:7" s="14" customFormat="1" ht="52.8" x14ac:dyDescent="0.3">
      <c r="A443" s="9" t="s">
        <v>275</v>
      </c>
      <c r="B443" s="10" t="s">
        <v>347</v>
      </c>
      <c r="C443" s="20" t="s">
        <v>52</v>
      </c>
      <c r="D443" s="12"/>
      <c r="E443" s="24">
        <v>15000</v>
      </c>
      <c r="F443" s="10" t="s">
        <v>12</v>
      </c>
      <c r="G443" s="13"/>
    </row>
    <row r="444" spans="1:7" s="14" customFormat="1" ht="52.8" x14ac:dyDescent="0.3">
      <c r="A444" s="9" t="s">
        <v>275</v>
      </c>
      <c r="B444" s="10" t="s">
        <v>346</v>
      </c>
      <c r="C444" s="20" t="s">
        <v>52</v>
      </c>
      <c r="D444" s="12"/>
      <c r="E444" s="24">
        <v>27000</v>
      </c>
      <c r="F444" s="10" t="s">
        <v>12</v>
      </c>
      <c r="G444" s="13"/>
    </row>
    <row r="445" spans="1:7" s="14" customFormat="1" ht="52.8" x14ac:dyDescent="0.3">
      <c r="A445" s="9" t="s">
        <v>275</v>
      </c>
      <c r="B445" s="10" t="s">
        <v>345</v>
      </c>
      <c r="C445" s="20" t="s">
        <v>52</v>
      </c>
      <c r="D445" s="12"/>
      <c r="E445" s="24">
        <v>15000</v>
      </c>
      <c r="F445" s="10" t="s">
        <v>12</v>
      </c>
      <c r="G445" s="13"/>
    </row>
    <row r="446" spans="1:7" s="14" customFormat="1" ht="34.200000000000003" x14ac:dyDescent="0.3">
      <c r="A446" s="9" t="s">
        <v>275</v>
      </c>
      <c r="B446" s="28" t="s">
        <v>350</v>
      </c>
      <c r="C446" s="28" t="s">
        <v>351</v>
      </c>
      <c r="D446" s="12"/>
      <c r="E446" s="24">
        <v>50000</v>
      </c>
      <c r="F446" s="10" t="s">
        <v>12</v>
      </c>
      <c r="G446" s="13"/>
    </row>
    <row r="447" spans="1:7" s="14" customFormat="1" ht="22.8" x14ac:dyDescent="0.3">
      <c r="A447" s="9" t="s">
        <v>275</v>
      </c>
      <c r="B447" s="28" t="s">
        <v>352</v>
      </c>
      <c r="C447" s="28" t="s">
        <v>353</v>
      </c>
      <c r="D447" s="12"/>
      <c r="E447" s="24">
        <v>100000</v>
      </c>
      <c r="F447" s="10" t="s">
        <v>12</v>
      </c>
      <c r="G447" s="13"/>
    </row>
    <row r="448" spans="1:7" s="14" customFormat="1" ht="22.8" x14ac:dyDescent="0.3">
      <c r="A448" s="9" t="s">
        <v>275</v>
      </c>
      <c r="B448" s="28" t="s">
        <v>354</v>
      </c>
      <c r="C448" s="28" t="s">
        <v>16</v>
      </c>
      <c r="D448" s="12"/>
      <c r="E448" s="24">
        <v>10000</v>
      </c>
      <c r="F448" s="10" t="s">
        <v>12</v>
      </c>
      <c r="G448" s="13"/>
    </row>
    <row r="449" spans="1:7" s="14" customFormat="1" ht="22.8" x14ac:dyDescent="0.3">
      <c r="A449" s="9" t="s">
        <v>275</v>
      </c>
      <c r="B449" s="28" t="s">
        <v>355</v>
      </c>
      <c r="C449" s="28" t="s">
        <v>16</v>
      </c>
      <c r="D449" s="12"/>
      <c r="E449" s="24">
        <v>1000</v>
      </c>
      <c r="F449" s="10" t="s">
        <v>12</v>
      </c>
      <c r="G449" s="13"/>
    </row>
    <row r="450" spans="1:7" s="14" customFormat="1" ht="22.8" x14ac:dyDescent="0.3">
      <c r="A450" s="9" t="s">
        <v>275</v>
      </c>
      <c r="B450" s="28" t="s">
        <v>356</v>
      </c>
      <c r="C450" s="28" t="s">
        <v>16</v>
      </c>
      <c r="D450" s="12"/>
      <c r="E450" s="24">
        <v>1000</v>
      </c>
      <c r="F450" s="10" t="s">
        <v>12</v>
      </c>
      <c r="G450" s="13"/>
    </row>
    <row r="451" spans="1:7" s="14" customFormat="1" ht="22.8" x14ac:dyDescent="0.3">
      <c r="A451" s="9" t="s">
        <v>275</v>
      </c>
      <c r="B451" s="28" t="s">
        <v>17</v>
      </c>
      <c r="C451" s="28" t="s">
        <v>67</v>
      </c>
      <c r="D451" s="12"/>
      <c r="E451" s="24">
        <v>119750</v>
      </c>
      <c r="F451" s="10" t="s">
        <v>12</v>
      </c>
      <c r="G451" s="13"/>
    </row>
    <row r="452" spans="1:7" s="14" customFormat="1" ht="22.8" x14ac:dyDescent="0.3">
      <c r="A452" s="9" t="s">
        <v>275</v>
      </c>
      <c r="B452" s="28" t="s">
        <v>357</v>
      </c>
      <c r="C452" s="28" t="s">
        <v>67</v>
      </c>
      <c r="D452" s="12"/>
      <c r="E452" s="21">
        <f>2889+10018+30002+4332+2528+3971</f>
        <v>53740</v>
      </c>
      <c r="F452" s="10" t="s">
        <v>54</v>
      </c>
      <c r="G452" s="13"/>
    </row>
    <row r="453" spans="1:7" s="14" customFormat="1" x14ac:dyDescent="0.3">
      <c r="A453" s="9" t="s">
        <v>358</v>
      </c>
      <c r="B453" s="10" t="s">
        <v>7</v>
      </c>
      <c r="C453" s="11" t="s">
        <v>60</v>
      </c>
      <c r="D453" s="12">
        <v>4304.5</v>
      </c>
      <c r="E453" s="21"/>
      <c r="F453" s="10" t="s">
        <v>8</v>
      </c>
      <c r="G453" s="13"/>
    </row>
    <row r="454" spans="1:7" s="14" customFormat="1" ht="26.4" x14ac:dyDescent="0.3">
      <c r="A454" s="9" t="s">
        <v>358</v>
      </c>
      <c r="B454" s="10" t="s">
        <v>7</v>
      </c>
      <c r="C454" s="11" t="s">
        <v>60</v>
      </c>
      <c r="D454" s="12">
        <v>3871.5</v>
      </c>
      <c r="E454" s="21"/>
      <c r="F454" s="10" t="s">
        <v>195</v>
      </c>
      <c r="G454" s="13"/>
    </row>
    <row r="455" spans="1:7" s="14" customFormat="1" ht="26.4" x14ac:dyDescent="0.3">
      <c r="A455" s="9" t="s">
        <v>358</v>
      </c>
      <c r="B455" s="10" t="s">
        <v>7</v>
      </c>
      <c r="C455" s="11" t="s">
        <v>60</v>
      </c>
      <c r="D455" s="12">
        <v>158258.23999999999</v>
      </c>
      <c r="E455" s="21"/>
      <c r="F455" s="10" t="s">
        <v>197</v>
      </c>
      <c r="G455" s="13"/>
    </row>
    <row r="456" spans="1:7" s="14" customFormat="1" x14ac:dyDescent="0.3">
      <c r="A456" s="9" t="s">
        <v>358</v>
      </c>
      <c r="B456" s="10" t="s">
        <v>7</v>
      </c>
      <c r="C456" s="11" t="s">
        <v>60</v>
      </c>
      <c r="D456" s="12">
        <v>27634.1</v>
      </c>
      <c r="E456" s="21"/>
      <c r="F456" s="10" t="s">
        <v>54</v>
      </c>
      <c r="G456" s="13"/>
    </row>
    <row r="457" spans="1:7" s="14" customFormat="1" x14ac:dyDescent="0.3">
      <c r="A457" s="9" t="s">
        <v>358</v>
      </c>
      <c r="B457" s="10" t="s">
        <v>7</v>
      </c>
      <c r="C457" s="11" t="s">
        <v>60</v>
      </c>
      <c r="D457" s="12">
        <v>156893.17000000001</v>
      </c>
      <c r="E457" s="21"/>
      <c r="F457" s="10" t="s">
        <v>12</v>
      </c>
      <c r="G457" s="13"/>
    </row>
    <row r="458" spans="1:7" s="14" customFormat="1" ht="26.4" x14ac:dyDescent="0.3">
      <c r="A458" s="9" t="s">
        <v>358</v>
      </c>
      <c r="B458" s="10" t="s">
        <v>7</v>
      </c>
      <c r="C458" s="28" t="s">
        <v>101</v>
      </c>
      <c r="D458" s="12">
        <v>10013.65</v>
      </c>
      <c r="E458" s="12"/>
      <c r="F458" s="10" t="s">
        <v>55</v>
      </c>
      <c r="G458" s="13"/>
    </row>
    <row r="459" spans="1:7" s="14" customFormat="1" x14ac:dyDescent="0.3">
      <c r="A459" s="9" t="s">
        <v>358</v>
      </c>
      <c r="B459" s="10" t="s">
        <v>7</v>
      </c>
      <c r="C459" s="15" t="s">
        <v>360</v>
      </c>
      <c r="D459" s="12">
        <v>94445</v>
      </c>
      <c r="E459" s="12"/>
      <c r="F459" s="10" t="s">
        <v>12</v>
      </c>
      <c r="G459" s="13"/>
    </row>
    <row r="460" spans="1:7" s="14" customFormat="1" ht="26.4" x14ac:dyDescent="0.3">
      <c r="A460" s="9" t="s">
        <v>358</v>
      </c>
      <c r="B460" s="10" t="s">
        <v>7</v>
      </c>
      <c r="C460" s="11" t="s">
        <v>43</v>
      </c>
      <c r="D460" s="12">
        <v>31500</v>
      </c>
      <c r="E460" s="12"/>
      <c r="F460" s="10" t="s">
        <v>12</v>
      </c>
      <c r="G460" s="13"/>
    </row>
    <row r="461" spans="1:7" s="14" customFormat="1" ht="45.6" x14ac:dyDescent="0.3">
      <c r="A461" s="9" t="s">
        <v>358</v>
      </c>
      <c r="B461" s="10" t="s">
        <v>7</v>
      </c>
      <c r="C461" s="20" t="s">
        <v>359</v>
      </c>
      <c r="D461" s="21">
        <v>995300</v>
      </c>
      <c r="E461" s="21"/>
      <c r="F461" s="10" t="s">
        <v>12</v>
      </c>
      <c r="G461" s="13"/>
    </row>
    <row r="462" spans="1:7" s="14" customFormat="1" x14ac:dyDescent="0.3">
      <c r="A462" s="9" t="s">
        <v>358</v>
      </c>
      <c r="B462" s="10" t="s">
        <v>7</v>
      </c>
      <c r="C462" s="20" t="s">
        <v>59</v>
      </c>
      <c r="D462" s="12">
        <v>31450</v>
      </c>
      <c r="E462" s="21"/>
      <c r="F462" s="10" t="s">
        <v>54</v>
      </c>
      <c r="G462" s="13"/>
    </row>
    <row r="463" spans="1:7" s="14" customFormat="1" x14ac:dyDescent="0.3">
      <c r="A463" s="9" t="s">
        <v>358</v>
      </c>
      <c r="B463" s="10" t="s">
        <v>7</v>
      </c>
      <c r="C463" s="20" t="s">
        <v>14</v>
      </c>
      <c r="D463" s="12">
        <v>128805</v>
      </c>
      <c r="E463" s="21"/>
      <c r="F463" s="10" t="s">
        <v>8</v>
      </c>
      <c r="G463" s="13"/>
    </row>
    <row r="464" spans="1:7" s="14" customFormat="1" x14ac:dyDescent="0.3">
      <c r="A464" s="9" t="s">
        <v>358</v>
      </c>
      <c r="B464" s="10" t="s">
        <v>7</v>
      </c>
      <c r="C464" s="20" t="s">
        <v>62</v>
      </c>
      <c r="D464" s="12">
        <v>22584.080000000002</v>
      </c>
      <c r="E464" s="21"/>
      <c r="F464" s="10" t="s">
        <v>12</v>
      </c>
      <c r="G464" s="13"/>
    </row>
    <row r="465" spans="1:7" s="14" customFormat="1" x14ac:dyDescent="0.3">
      <c r="A465" s="9" t="s">
        <v>358</v>
      </c>
      <c r="B465" s="10" t="s">
        <v>7</v>
      </c>
      <c r="C465" s="11" t="s">
        <v>201</v>
      </c>
      <c r="D465" s="24">
        <v>2903.35</v>
      </c>
      <c r="E465" s="21"/>
      <c r="F465" s="10" t="s">
        <v>8</v>
      </c>
      <c r="G465" s="13"/>
    </row>
    <row r="466" spans="1:7" s="14" customFormat="1" x14ac:dyDescent="0.3">
      <c r="A466" s="9" t="s">
        <v>358</v>
      </c>
      <c r="B466" s="10" t="s">
        <v>7</v>
      </c>
      <c r="C466" s="11" t="s">
        <v>280</v>
      </c>
      <c r="D466" s="24">
        <v>53759.38</v>
      </c>
      <c r="E466" s="21"/>
      <c r="F466" s="10" t="s">
        <v>12</v>
      </c>
      <c r="G466" s="13"/>
    </row>
    <row r="467" spans="1:7" s="14" customFormat="1" x14ac:dyDescent="0.3">
      <c r="A467" s="9" t="s">
        <v>358</v>
      </c>
      <c r="B467" s="10" t="s">
        <v>7</v>
      </c>
      <c r="C467" s="15" t="s">
        <v>26</v>
      </c>
      <c r="D467" s="24">
        <v>28820</v>
      </c>
      <c r="E467" s="21"/>
      <c r="F467" s="10" t="s">
        <v>54</v>
      </c>
      <c r="G467" s="13"/>
    </row>
    <row r="468" spans="1:7" s="14" customFormat="1" x14ac:dyDescent="0.3">
      <c r="A468" s="9" t="s">
        <v>358</v>
      </c>
      <c r="B468" s="10" t="s">
        <v>7</v>
      </c>
      <c r="C468" s="15" t="s">
        <v>26</v>
      </c>
      <c r="D468" s="24">
        <v>114946</v>
      </c>
      <c r="E468" s="21"/>
      <c r="F468" s="10" t="s">
        <v>12</v>
      </c>
      <c r="G468" s="13"/>
    </row>
    <row r="469" spans="1:7" s="14" customFormat="1" x14ac:dyDescent="0.3">
      <c r="A469" s="9" t="s">
        <v>358</v>
      </c>
      <c r="B469" s="20" t="s">
        <v>7</v>
      </c>
      <c r="C469" s="20" t="s">
        <v>159</v>
      </c>
      <c r="D469" s="12">
        <v>3724</v>
      </c>
      <c r="E469" s="21"/>
      <c r="F469" s="10" t="s">
        <v>12</v>
      </c>
      <c r="G469" s="13"/>
    </row>
    <row r="470" spans="1:7" s="14" customFormat="1" x14ac:dyDescent="0.3">
      <c r="A470" s="9" t="s">
        <v>358</v>
      </c>
      <c r="B470" s="20" t="s">
        <v>7</v>
      </c>
      <c r="C470" s="20" t="s">
        <v>232</v>
      </c>
      <c r="D470" s="12">
        <v>411773.76</v>
      </c>
      <c r="E470" s="21"/>
      <c r="F470" s="10" t="s">
        <v>12</v>
      </c>
      <c r="G470" s="13"/>
    </row>
    <row r="471" spans="1:7" s="14" customFormat="1" ht="26.4" x14ac:dyDescent="0.3">
      <c r="A471" s="9" t="s">
        <v>358</v>
      </c>
      <c r="B471" s="10" t="s">
        <v>7</v>
      </c>
      <c r="C471" s="15" t="s">
        <v>15</v>
      </c>
      <c r="D471" s="12">
        <v>907610</v>
      </c>
      <c r="E471" s="12"/>
      <c r="F471" s="10" t="s">
        <v>12</v>
      </c>
      <c r="G471" s="13"/>
    </row>
    <row r="472" spans="1:7" s="14" customFormat="1" x14ac:dyDescent="0.3">
      <c r="A472" s="9" t="s">
        <v>358</v>
      </c>
      <c r="B472" s="10" t="s">
        <v>7</v>
      </c>
      <c r="C472" s="20" t="s">
        <v>274</v>
      </c>
      <c r="D472" s="12">
        <v>10000</v>
      </c>
      <c r="E472" s="21"/>
      <c r="F472" s="10" t="s">
        <v>12</v>
      </c>
      <c r="G472" s="13"/>
    </row>
    <row r="473" spans="1:7" s="14" customFormat="1" ht="22.8" x14ac:dyDescent="0.3">
      <c r="A473" s="9" t="s">
        <v>358</v>
      </c>
      <c r="B473" s="10" t="s">
        <v>7</v>
      </c>
      <c r="C473" s="20" t="s">
        <v>100</v>
      </c>
      <c r="D473" s="12">
        <v>3357830.54</v>
      </c>
      <c r="E473" s="21"/>
      <c r="F473" s="10"/>
      <c r="G473" s="13"/>
    </row>
    <row r="474" spans="1:7" s="14" customFormat="1" x14ac:dyDescent="0.3">
      <c r="A474" s="9" t="s">
        <v>358</v>
      </c>
      <c r="B474" s="20" t="s">
        <v>29</v>
      </c>
      <c r="C474" s="20" t="s">
        <v>160</v>
      </c>
      <c r="D474" s="12"/>
      <c r="E474" s="21">
        <v>13115.66</v>
      </c>
      <c r="F474" s="10" t="s">
        <v>12</v>
      </c>
      <c r="G474" s="13"/>
    </row>
    <row r="475" spans="1:7" s="14" customFormat="1" ht="26.4" x14ac:dyDescent="0.3">
      <c r="A475" s="9" t="s">
        <v>358</v>
      </c>
      <c r="B475" s="10" t="s">
        <v>361</v>
      </c>
      <c r="C475" s="11" t="s">
        <v>48</v>
      </c>
      <c r="D475" s="12"/>
      <c r="E475" s="21">
        <v>255405.5</v>
      </c>
      <c r="F475" s="10" t="s">
        <v>12</v>
      </c>
      <c r="G475" s="13"/>
    </row>
    <row r="476" spans="1:7" s="14" customFormat="1" ht="26.4" x14ac:dyDescent="0.3">
      <c r="A476" s="9" t="s">
        <v>358</v>
      </c>
      <c r="B476" s="10" t="s">
        <v>398</v>
      </c>
      <c r="C476" s="11" t="s">
        <v>69</v>
      </c>
      <c r="D476" s="12"/>
      <c r="E476" s="21">
        <v>263965.53000000003</v>
      </c>
      <c r="F476" s="10" t="s">
        <v>12</v>
      </c>
      <c r="G476" s="13"/>
    </row>
    <row r="477" spans="1:7" s="14" customFormat="1" ht="22.8" x14ac:dyDescent="0.3">
      <c r="A477" s="9" t="s">
        <v>358</v>
      </c>
      <c r="B477" s="10" t="s">
        <v>362</v>
      </c>
      <c r="C477" s="20" t="s">
        <v>48</v>
      </c>
      <c r="D477" s="12"/>
      <c r="E477" s="21">
        <v>378001.28</v>
      </c>
      <c r="F477" s="10" t="s">
        <v>12</v>
      </c>
      <c r="G477" s="13"/>
    </row>
    <row r="478" spans="1:7" s="14" customFormat="1" ht="22.8" x14ac:dyDescent="0.3">
      <c r="A478" s="9" t="s">
        <v>358</v>
      </c>
      <c r="B478" s="20" t="s">
        <v>193</v>
      </c>
      <c r="C478" s="20" t="s">
        <v>25</v>
      </c>
      <c r="D478" s="12"/>
      <c r="E478" s="24">
        <f>2*3600</f>
        <v>7200</v>
      </c>
      <c r="F478" s="10" t="s">
        <v>12</v>
      </c>
      <c r="G478" s="13"/>
    </row>
    <row r="479" spans="1:7" s="14" customFormat="1" ht="22.8" x14ac:dyDescent="0.3">
      <c r="A479" s="9" t="s">
        <v>358</v>
      </c>
      <c r="B479" s="20" t="s">
        <v>363</v>
      </c>
      <c r="C479" s="20" t="s">
        <v>37</v>
      </c>
      <c r="D479" s="12"/>
      <c r="E479" s="22">
        <v>929</v>
      </c>
      <c r="F479" s="10" t="s">
        <v>12</v>
      </c>
      <c r="G479" s="13"/>
    </row>
    <row r="480" spans="1:7" s="14" customFormat="1" ht="34.200000000000003" x14ac:dyDescent="0.3">
      <c r="A480" s="9" t="s">
        <v>358</v>
      </c>
      <c r="B480" s="20" t="s">
        <v>364</v>
      </c>
      <c r="C480" s="20" t="s">
        <v>24</v>
      </c>
      <c r="D480" s="12"/>
      <c r="E480" s="23">
        <v>538</v>
      </c>
      <c r="F480" s="10" t="s">
        <v>12</v>
      </c>
      <c r="G480" s="13"/>
    </row>
    <row r="481" spans="1:7" s="14" customFormat="1" ht="22.8" x14ac:dyDescent="0.3">
      <c r="A481" s="9" t="s">
        <v>358</v>
      </c>
      <c r="B481" s="28" t="s">
        <v>47</v>
      </c>
      <c r="C481" s="28" t="s">
        <v>31</v>
      </c>
      <c r="D481" s="12"/>
      <c r="E481" s="24">
        <v>5477.17</v>
      </c>
      <c r="F481" s="10" t="s">
        <v>12</v>
      </c>
      <c r="G481" s="13"/>
    </row>
    <row r="482" spans="1:7" s="14" customFormat="1" ht="45.6" x14ac:dyDescent="0.3">
      <c r="A482" s="9" t="s">
        <v>358</v>
      </c>
      <c r="B482" s="28" t="s">
        <v>365</v>
      </c>
      <c r="C482" s="28" t="s">
        <v>19</v>
      </c>
      <c r="D482" s="12"/>
      <c r="E482" s="24">
        <v>6652.71</v>
      </c>
      <c r="F482" s="10" t="s">
        <v>12</v>
      </c>
      <c r="G482" s="13"/>
    </row>
    <row r="483" spans="1:7" s="14" customFormat="1" ht="45.6" x14ac:dyDescent="0.3">
      <c r="A483" s="9" t="s">
        <v>358</v>
      </c>
      <c r="B483" s="28" t="s">
        <v>366</v>
      </c>
      <c r="C483" s="28" t="s">
        <v>21</v>
      </c>
      <c r="D483" s="12"/>
      <c r="E483" s="21">
        <v>6146.96</v>
      </c>
      <c r="F483" s="10" t="s">
        <v>12</v>
      </c>
      <c r="G483" s="13"/>
    </row>
    <row r="484" spans="1:7" s="14" customFormat="1" ht="34.200000000000003" x14ac:dyDescent="0.3">
      <c r="A484" s="9" t="s">
        <v>358</v>
      </c>
      <c r="B484" s="28" t="s">
        <v>367</v>
      </c>
      <c r="C484" s="28" t="s">
        <v>188</v>
      </c>
      <c r="D484" s="12"/>
      <c r="E484" s="21">
        <v>780.48</v>
      </c>
      <c r="F484" s="10" t="s">
        <v>12</v>
      </c>
      <c r="G484" s="13"/>
    </row>
    <row r="485" spans="1:7" s="14" customFormat="1" ht="22.8" x14ac:dyDescent="0.3">
      <c r="A485" s="9" t="s">
        <v>358</v>
      </c>
      <c r="B485" s="28" t="s">
        <v>368</v>
      </c>
      <c r="C485" s="20" t="s">
        <v>48</v>
      </c>
      <c r="D485" s="12"/>
      <c r="E485" s="24">
        <v>6000</v>
      </c>
      <c r="F485" s="10" t="s">
        <v>12</v>
      </c>
      <c r="G485" s="13"/>
    </row>
    <row r="486" spans="1:7" s="14" customFormat="1" ht="22.8" x14ac:dyDescent="0.3">
      <c r="A486" s="9" t="s">
        <v>358</v>
      </c>
      <c r="B486" s="28" t="s">
        <v>369</v>
      </c>
      <c r="C486" s="20" t="s">
        <v>48</v>
      </c>
      <c r="D486" s="12"/>
      <c r="E486" s="24">
        <v>13800</v>
      </c>
      <c r="F486" s="10" t="s">
        <v>12</v>
      </c>
      <c r="G486" s="13"/>
    </row>
    <row r="487" spans="1:7" s="14" customFormat="1" x14ac:dyDescent="0.3">
      <c r="A487" s="9" t="s">
        <v>358</v>
      </c>
      <c r="B487" s="28" t="s">
        <v>233</v>
      </c>
      <c r="C487" s="28" t="s">
        <v>42</v>
      </c>
      <c r="D487" s="12"/>
      <c r="E487" s="24">
        <v>9454</v>
      </c>
      <c r="F487" s="10" t="s">
        <v>12</v>
      </c>
      <c r="G487" s="13"/>
    </row>
    <row r="488" spans="1:7" s="14" customFormat="1" ht="45.6" x14ac:dyDescent="0.3">
      <c r="A488" s="9" t="s">
        <v>358</v>
      </c>
      <c r="B488" s="28" t="s">
        <v>370</v>
      </c>
      <c r="C488" s="28" t="s">
        <v>371</v>
      </c>
      <c r="D488" s="12"/>
      <c r="E488" s="24">
        <v>1200</v>
      </c>
      <c r="F488" s="10" t="s">
        <v>12</v>
      </c>
      <c r="G488" s="13"/>
    </row>
    <row r="489" spans="1:7" s="14" customFormat="1" ht="34.200000000000003" x14ac:dyDescent="0.3">
      <c r="A489" s="9" t="s">
        <v>358</v>
      </c>
      <c r="B489" s="28" t="s">
        <v>372</v>
      </c>
      <c r="C489" s="28" t="s">
        <v>88</v>
      </c>
      <c r="D489" s="12"/>
      <c r="E489" s="21">
        <v>16000</v>
      </c>
      <c r="F489" s="10" t="s">
        <v>54</v>
      </c>
      <c r="G489" s="13"/>
    </row>
    <row r="490" spans="1:7" s="14" customFormat="1" ht="45.6" x14ac:dyDescent="0.3">
      <c r="A490" s="9" t="s">
        <v>358</v>
      </c>
      <c r="B490" s="28" t="s">
        <v>373</v>
      </c>
      <c r="C490" s="28" t="s">
        <v>208</v>
      </c>
      <c r="D490" s="12"/>
      <c r="E490" s="24">
        <v>2360</v>
      </c>
      <c r="F490" s="10" t="s">
        <v>54</v>
      </c>
      <c r="G490" s="13"/>
    </row>
    <row r="491" spans="1:7" s="14" customFormat="1" ht="45.6" x14ac:dyDescent="0.3">
      <c r="A491" s="9" t="s">
        <v>358</v>
      </c>
      <c r="B491" s="28" t="s">
        <v>374</v>
      </c>
      <c r="C491" s="28" t="s">
        <v>208</v>
      </c>
      <c r="D491" s="12"/>
      <c r="E491" s="24">
        <v>2800</v>
      </c>
      <c r="F491" s="10" t="s">
        <v>54</v>
      </c>
      <c r="G491" s="13"/>
    </row>
    <row r="492" spans="1:7" s="14" customFormat="1" ht="57" x14ac:dyDescent="0.3">
      <c r="A492" s="9" t="s">
        <v>358</v>
      </c>
      <c r="B492" s="28" t="s">
        <v>375</v>
      </c>
      <c r="C492" s="28" t="s">
        <v>208</v>
      </c>
      <c r="D492" s="12"/>
      <c r="E492" s="24">
        <v>4500</v>
      </c>
      <c r="F492" s="10" t="s">
        <v>54</v>
      </c>
      <c r="G492" s="13"/>
    </row>
    <row r="493" spans="1:7" s="14" customFormat="1" ht="57" x14ac:dyDescent="0.3">
      <c r="A493" s="9" t="s">
        <v>358</v>
      </c>
      <c r="B493" s="28" t="s">
        <v>376</v>
      </c>
      <c r="C493" s="28" t="s">
        <v>341</v>
      </c>
      <c r="D493" s="12"/>
      <c r="E493" s="21">
        <v>30000</v>
      </c>
      <c r="F493" s="10" t="s">
        <v>12</v>
      </c>
      <c r="G493" s="13"/>
    </row>
    <row r="494" spans="1:7" s="14" customFormat="1" ht="57" x14ac:dyDescent="0.3">
      <c r="A494" s="9" t="s">
        <v>358</v>
      </c>
      <c r="B494" s="28" t="s">
        <v>377</v>
      </c>
      <c r="C494" s="28" t="s">
        <v>341</v>
      </c>
      <c r="D494" s="12"/>
      <c r="E494" s="21">
        <v>30000</v>
      </c>
      <c r="F494" s="10" t="s">
        <v>12</v>
      </c>
      <c r="G494" s="13"/>
    </row>
    <row r="495" spans="1:7" s="14" customFormat="1" ht="22.8" x14ac:dyDescent="0.3">
      <c r="A495" s="9" t="s">
        <v>358</v>
      </c>
      <c r="B495" s="28" t="s">
        <v>185</v>
      </c>
      <c r="C495" s="28" t="s">
        <v>67</v>
      </c>
      <c r="D495" s="12"/>
      <c r="E495" s="21">
        <v>65000</v>
      </c>
      <c r="F495" s="10" t="s">
        <v>12</v>
      </c>
      <c r="G495" s="13"/>
    </row>
    <row r="496" spans="1:7" s="14" customFormat="1" ht="45.6" x14ac:dyDescent="0.3">
      <c r="A496" s="9" t="s">
        <v>358</v>
      </c>
      <c r="B496" s="28" t="s">
        <v>378</v>
      </c>
      <c r="C496" s="28" t="s">
        <v>213</v>
      </c>
      <c r="D496" s="12"/>
      <c r="E496" s="21">
        <v>378000</v>
      </c>
      <c r="F496" s="10" t="s">
        <v>379</v>
      </c>
      <c r="G496" s="13"/>
    </row>
    <row r="497" spans="1:7" s="14" customFormat="1" ht="34.200000000000003" x14ac:dyDescent="0.3">
      <c r="A497" s="9" t="s">
        <v>358</v>
      </c>
      <c r="B497" s="28" t="s">
        <v>380</v>
      </c>
      <c r="C497" s="28" t="s">
        <v>67</v>
      </c>
      <c r="D497" s="12"/>
      <c r="E497" s="21">
        <v>10600</v>
      </c>
      <c r="F497" s="10" t="s">
        <v>54</v>
      </c>
      <c r="G497" s="13"/>
    </row>
    <row r="498" spans="1:7" s="14" customFormat="1" ht="22.8" x14ac:dyDescent="0.3">
      <c r="A498" s="9" t="s">
        <v>358</v>
      </c>
      <c r="B498" s="28" t="s">
        <v>381</v>
      </c>
      <c r="C498" s="20" t="s">
        <v>67</v>
      </c>
      <c r="D498" s="12"/>
      <c r="E498" s="21">
        <v>22260</v>
      </c>
      <c r="F498" s="10" t="s">
        <v>12</v>
      </c>
      <c r="G498" s="13"/>
    </row>
    <row r="499" spans="1:7" s="14" customFormat="1" ht="34.200000000000003" x14ac:dyDescent="0.3">
      <c r="A499" s="9" t="s">
        <v>358</v>
      </c>
      <c r="B499" s="28" t="s">
        <v>382</v>
      </c>
      <c r="C499" s="28" t="s">
        <v>383</v>
      </c>
      <c r="D499" s="12"/>
      <c r="E499" s="24">
        <v>77050</v>
      </c>
      <c r="F499" s="10" t="s">
        <v>12</v>
      </c>
      <c r="G499" s="13"/>
    </row>
    <row r="500" spans="1:7" s="14" customFormat="1" ht="45.6" x14ac:dyDescent="0.3">
      <c r="A500" s="9" t="s">
        <v>358</v>
      </c>
      <c r="B500" s="28" t="s">
        <v>384</v>
      </c>
      <c r="C500" s="28" t="s">
        <v>344</v>
      </c>
      <c r="D500" s="12"/>
      <c r="E500" s="24">
        <v>6000</v>
      </c>
      <c r="F500" s="10" t="s">
        <v>12</v>
      </c>
      <c r="G500" s="13"/>
    </row>
    <row r="501" spans="1:7" s="14" customFormat="1" ht="57" x14ac:dyDescent="0.3">
      <c r="A501" s="9" t="s">
        <v>358</v>
      </c>
      <c r="B501" s="28" t="s">
        <v>385</v>
      </c>
      <c r="C501" s="28" t="s">
        <v>386</v>
      </c>
      <c r="D501" s="12"/>
      <c r="E501" s="24">
        <v>21300</v>
      </c>
      <c r="F501" s="10" t="s">
        <v>12</v>
      </c>
      <c r="G501" s="13"/>
    </row>
    <row r="502" spans="1:7" s="14" customFormat="1" ht="45.6" x14ac:dyDescent="0.3">
      <c r="A502" s="9" t="s">
        <v>358</v>
      </c>
      <c r="B502" s="28" t="s">
        <v>387</v>
      </c>
      <c r="C502" s="20" t="s">
        <v>67</v>
      </c>
      <c r="D502" s="12"/>
      <c r="E502" s="24">
        <v>5000</v>
      </c>
      <c r="F502" s="10" t="s">
        <v>54</v>
      </c>
      <c r="G502" s="13"/>
    </row>
    <row r="503" spans="1:7" s="14" customFormat="1" ht="34.200000000000003" x14ac:dyDescent="0.3">
      <c r="A503" s="9" t="s">
        <v>358</v>
      </c>
      <c r="B503" s="28" t="s">
        <v>234</v>
      </c>
      <c r="C503" s="20" t="s">
        <v>67</v>
      </c>
      <c r="D503" s="12"/>
      <c r="E503" s="24">
        <v>43500</v>
      </c>
      <c r="F503" s="10" t="s">
        <v>12</v>
      </c>
      <c r="G503" s="13"/>
    </row>
    <row r="504" spans="1:7" s="14" customFormat="1" ht="34.200000000000003" x14ac:dyDescent="0.3">
      <c r="A504" s="9" t="s">
        <v>358</v>
      </c>
      <c r="B504" s="28" t="s">
        <v>389</v>
      </c>
      <c r="C504" s="28" t="s">
        <v>388</v>
      </c>
      <c r="D504" s="12"/>
      <c r="E504" s="21">
        <v>3000</v>
      </c>
      <c r="F504" s="10" t="s">
        <v>12</v>
      </c>
      <c r="G504" s="13"/>
    </row>
    <row r="505" spans="1:7" s="14" customFormat="1" ht="22.8" x14ac:dyDescent="0.3">
      <c r="A505" s="9" t="s">
        <v>358</v>
      </c>
      <c r="B505" s="20" t="s">
        <v>143</v>
      </c>
      <c r="C505" s="20" t="s">
        <v>100</v>
      </c>
      <c r="D505" s="12"/>
      <c r="E505" s="21">
        <v>24054.12</v>
      </c>
      <c r="F505" s="10" t="s">
        <v>12</v>
      </c>
      <c r="G505" s="13"/>
    </row>
    <row r="506" spans="1:7" s="14" customFormat="1" ht="34.200000000000003" x14ac:dyDescent="0.3">
      <c r="A506" s="9" t="s">
        <v>358</v>
      </c>
      <c r="B506" s="20" t="s">
        <v>390</v>
      </c>
      <c r="C506" s="20" t="s">
        <v>67</v>
      </c>
      <c r="D506" s="12"/>
      <c r="E506" s="21">
        <f>40000+15691</f>
        <v>55691</v>
      </c>
      <c r="F506" s="10" t="s">
        <v>55</v>
      </c>
      <c r="G506" s="13"/>
    </row>
    <row r="507" spans="1:7" s="14" customFormat="1" ht="22.8" x14ac:dyDescent="0.3">
      <c r="A507" s="9" t="s">
        <v>358</v>
      </c>
      <c r="B507" s="28" t="s">
        <v>357</v>
      </c>
      <c r="C507" s="28" t="s">
        <v>67</v>
      </c>
      <c r="D507" s="12"/>
      <c r="E507" s="21">
        <v>48686</v>
      </c>
      <c r="F507" s="10" t="s">
        <v>54</v>
      </c>
      <c r="G507" s="13"/>
    </row>
    <row r="508" spans="1:7" s="14" customFormat="1" x14ac:dyDescent="0.3">
      <c r="A508" s="9" t="s">
        <v>391</v>
      </c>
      <c r="B508" s="10" t="s">
        <v>7</v>
      </c>
      <c r="C508" s="11" t="s">
        <v>60</v>
      </c>
      <c r="D508" s="12">
        <v>5709.1</v>
      </c>
      <c r="E508" s="21"/>
      <c r="F508" s="10" t="s">
        <v>8</v>
      </c>
      <c r="G508" s="13"/>
    </row>
    <row r="509" spans="1:7" s="14" customFormat="1" ht="26.4" x14ac:dyDescent="0.3">
      <c r="A509" s="9" t="s">
        <v>391</v>
      </c>
      <c r="B509" s="10" t="s">
        <v>7</v>
      </c>
      <c r="C509" s="11" t="s">
        <v>60</v>
      </c>
      <c r="D509" s="12">
        <v>4646.3999999999996</v>
      </c>
      <c r="E509" s="21"/>
      <c r="F509" s="10" t="s">
        <v>195</v>
      </c>
      <c r="G509" s="13"/>
    </row>
    <row r="510" spans="1:7" s="14" customFormat="1" ht="26.4" x14ac:dyDescent="0.3">
      <c r="A510" s="9" t="s">
        <v>391</v>
      </c>
      <c r="B510" s="10" t="s">
        <v>7</v>
      </c>
      <c r="C510" s="11" t="s">
        <v>60</v>
      </c>
      <c r="D510" s="12">
        <v>56665.7</v>
      </c>
      <c r="E510" s="21"/>
      <c r="F510" s="10" t="s">
        <v>197</v>
      </c>
      <c r="G510" s="13"/>
    </row>
    <row r="511" spans="1:7" s="14" customFormat="1" x14ac:dyDescent="0.3">
      <c r="A511" s="9" t="s">
        <v>391</v>
      </c>
      <c r="B511" s="10" t="s">
        <v>7</v>
      </c>
      <c r="C511" s="11" t="s">
        <v>60</v>
      </c>
      <c r="D511" s="12">
        <v>5079.7</v>
      </c>
      <c r="E511" s="21"/>
      <c r="F511" s="10" t="s">
        <v>54</v>
      </c>
      <c r="G511" s="13"/>
    </row>
    <row r="512" spans="1:7" s="14" customFormat="1" x14ac:dyDescent="0.3">
      <c r="A512" s="9" t="s">
        <v>391</v>
      </c>
      <c r="B512" s="10" t="s">
        <v>7</v>
      </c>
      <c r="C512" s="11" t="s">
        <v>60</v>
      </c>
      <c r="D512" s="12">
        <v>140085.01999999999</v>
      </c>
      <c r="E512" s="21"/>
      <c r="F512" s="10" t="s">
        <v>12</v>
      </c>
      <c r="G512" s="13"/>
    </row>
    <row r="513" spans="1:7" s="14" customFormat="1" x14ac:dyDescent="0.3">
      <c r="A513" s="9" t="s">
        <v>391</v>
      </c>
      <c r="B513" s="10" t="s">
        <v>7</v>
      </c>
      <c r="C513" s="15" t="s">
        <v>49</v>
      </c>
      <c r="D513" s="12">
        <v>31000</v>
      </c>
      <c r="E513" s="12"/>
      <c r="F513" s="10" t="s">
        <v>12</v>
      </c>
      <c r="G513" s="13"/>
    </row>
    <row r="514" spans="1:7" s="14" customFormat="1" ht="39.6" x14ac:dyDescent="0.3">
      <c r="A514" s="9" t="s">
        <v>391</v>
      </c>
      <c r="B514" s="10" t="s">
        <v>393</v>
      </c>
      <c r="C514" s="15" t="s">
        <v>213</v>
      </c>
      <c r="D514" s="12">
        <v>378000</v>
      </c>
      <c r="E514" s="12"/>
      <c r="F514" s="10" t="s">
        <v>8</v>
      </c>
      <c r="G514" s="13"/>
    </row>
    <row r="515" spans="1:7" s="14" customFormat="1" x14ac:dyDescent="0.3">
      <c r="A515" s="9" t="s">
        <v>391</v>
      </c>
      <c r="B515" s="10" t="s">
        <v>7</v>
      </c>
      <c r="C515" s="15" t="s">
        <v>394</v>
      </c>
      <c r="D515" s="12">
        <v>6083584</v>
      </c>
      <c r="E515" s="12"/>
      <c r="F515" s="10" t="s">
        <v>12</v>
      </c>
      <c r="G515" s="13"/>
    </row>
    <row r="516" spans="1:7" s="14" customFormat="1" ht="26.4" x14ac:dyDescent="0.3">
      <c r="A516" s="9" t="s">
        <v>391</v>
      </c>
      <c r="B516" s="10" t="s">
        <v>7</v>
      </c>
      <c r="C516" s="11" t="s">
        <v>43</v>
      </c>
      <c r="D516" s="12">
        <v>40000</v>
      </c>
      <c r="E516" s="12"/>
      <c r="F516" s="10" t="s">
        <v>12</v>
      </c>
      <c r="G516" s="13"/>
    </row>
    <row r="517" spans="1:7" s="14" customFormat="1" x14ac:dyDescent="0.3">
      <c r="A517" s="9" t="s">
        <v>391</v>
      </c>
      <c r="B517" s="10" t="s">
        <v>7</v>
      </c>
      <c r="C517" s="20" t="s">
        <v>59</v>
      </c>
      <c r="D517" s="12">
        <v>21386</v>
      </c>
      <c r="E517" s="21"/>
      <c r="F517" s="10" t="s">
        <v>54</v>
      </c>
      <c r="G517" s="13"/>
    </row>
    <row r="518" spans="1:7" s="14" customFormat="1" x14ac:dyDescent="0.3">
      <c r="A518" s="9" t="s">
        <v>391</v>
      </c>
      <c r="B518" s="10" t="s">
        <v>7</v>
      </c>
      <c r="C518" s="20" t="s">
        <v>14</v>
      </c>
      <c r="D518" s="12">
        <v>389703</v>
      </c>
      <c r="E518" s="21"/>
      <c r="F518" s="10" t="s">
        <v>8</v>
      </c>
      <c r="G518" s="13"/>
    </row>
    <row r="519" spans="1:7" s="14" customFormat="1" x14ac:dyDescent="0.3">
      <c r="A519" s="9" t="s">
        <v>391</v>
      </c>
      <c r="B519" s="10" t="s">
        <v>7</v>
      </c>
      <c r="C519" s="20" t="s">
        <v>62</v>
      </c>
      <c r="D519" s="12">
        <v>28315.97</v>
      </c>
      <c r="E519" s="21"/>
      <c r="F519" s="10" t="s">
        <v>12</v>
      </c>
      <c r="G519" s="13"/>
    </row>
    <row r="520" spans="1:7" s="14" customFormat="1" x14ac:dyDescent="0.3">
      <c r="A520" s="9" t="s">
        <v>391</v>
      </c>
      <c r="B520" s="10" t="s">
        <v>7</v>
      </c>
      <c r="C520" s="11" t="s">
        <v>201</v>
      </c>
      <c r="D520" s="24">
        <v>36347.93</v>
      </c>
      <c r="E520" s="21"/>
      <c r="F520" s="10" t="s">
        <v>8</v>
      </c>
      <c r="G520" s="13"/>
    </row>
    <row r="521" spans="1:7" s="14" customFormat="1" x14ac:dyDescent="0.3">
      <c r="A521" s="9" t="s">
        <v>391</v>
      </c>
      <c r="B521" s="10" t="s">
        <v>7</v>
      </c>
      <c r="C521" s="11" t="s">
        <v>280</v>
      </c>
      <c r="D521" s="24">
        <v>68289.8</v>
      </c>
      <c r="E521" s="21"/>
      <c r="F521" s="10" t="s">
        <v>12</v>
      </c>
      <c r="G521" s="13"/>
    </row>
    <row r="522" spans="1:7" s="14" customFormat="1" x14ac:dyDescent="0.3">
      <c r="A522" s="9" t="s">
        <v>391</v>
      </c>
      <c r="B522" s="10" t="s">
        <v>7</v>
      </c>
      <c r="C522" s="15" t="s">
        <v>26</v>
      </c>
      <c r="D522" s="24">
        <v>27940</v>
      </c>
      <c r="E522" s="21"/>
      <c r="F522" s="10" t="s">
        <v>54</v>
      </c>
      <c r="G522" s="13"/>
    </row>
    <row r="523" spans="1:7" s="14" customFormat="1" x14ac:dyDescent="0.3">
      <c r="A523" s="9" t="s">
        <v>391</v>
      </c>
      <c r="B523" s="10" t="s">
        <v>7</v>
      </c>
      <c r="C523" s="15" t="s">
        <v>26</v>
      </c>
      <c r="D523" s="24">
        <v>117488.52</v>
      </c>
      <c r="E523" s="21"/>
      <c r="F523" s="10" t="s">
        <v>12</v>
      </c>
      <c r="G523" s="13"/>
    </row>
    <row r="524" spans="1:7" s="14" customFormat="1" x14ac:dyDescent="0.3">
      <c r="A524" s="9" t="s">
        <v>391</v>
      </c>
      <c r="B524" s="20" t="s">
        <v>7</v>
      </c>
      <c r="C524" s="20" t="s">
        <v>159</v>
      </c>
      <c r="D524" s="12">
        <v>3479</v>
      </c>
      <c r="E524" s="21"/>
      <c r="F524" s="10" t="s">
        <v>12</v>
      </c>
      <c r="G524" s="13"/>
    </row>
    <row r="525" spans="1:7" s="14" customFormat="1" x14ac:dyDescent="0.3">
      <c r="A525" s="9" t="s">
        <v>391</v>
      </c>
      <c r="B525" s="20" t="s">
        <v>7</v>
      </c>
      <c r="C525" s="20" t="s">
        <v>232</v>
      </c>
      <c r="D525" s="12">
        <v>98.1</v>
      </c>
      <c r="E525" s="21"/>
      <c r="F525" s="10" t="s">
        <v>12</v>
      </c>
      <c r="G525" s="13"/>
    </row>
    <row r="526" spans="1:7" s="14" customFormat="1" ht="26.4" x14ac:dyDescent="0.3">
      <c r="A526" s="9" t="s">
        <v>391</v>
      </c>
      <c r="B526" s="10" t="s">
        <v>7</v>
      </c>
      <c r="C526" s="15" t="s">
        <v>15</v>
      </c>
      <c r="D526" s="12">
        <v>916538</v>
      </c>
      <c r="E526" s="12"/>
      <c r="F526" s="10" t="s">
        <v>12</v>
      </c>
      <c r="G526" s="13"/>
    </row>
    <row r="527" spans="1:7" s="14" customFormat="1" x14ac:dyDescent="0.3">
      <c r="A527" s="9" t="s">
        <v>391</v>
      </c>
      <c r="B527" s="10" t="s">
        <v>7</v>
      </c>
      <c r="C527" s="20" t="s">
        <v>274</v>
      </c>
      <c r="D527" s="12">
        <v>8000</v>
      </c>
      <c r="E527" s="21"/>
      <c r="F527" s="10" t="s">
        <v>12</v>
      </c>
      <c r="G527" s="13"/>
    </row>
    <row r="528" spans="1:7" s="14" customFormat="1" x14ac:dyDescent="0.3">
      <c r="A528" s="9" t="s">
        <v>391</v>
      </c>
      <c r="B528" s="20" t="s">
        <v>29</v>
      </c>
      <c r="C528" s="20" t="s">
        <v>160</v>
      </c>
      <c r="D528" s="12"/>
      <c r="E528" s="21">
        <v>16926.13</v>
      </c>
      <c r="F528" s="10" t="s">
        <v>12</v>
      </c>
      <c r="G528" s="13"/>
    </row>
    <row r="529" spans="1:7" s="14" customFormat="1" ht="26.4" x14ac:dyDescent="0.3">
      <c r="A529" s="9" t="s">
        <v>391</v>
      </c>
      <c r="B529" s="10" t="s">
        <v>396</v>
      </c>
      <c r="C529" s="11" t="s">
        <v>48</v>
      </c>
      <c r="D529" s="12"/>
      <c r="E529" s="21">
        <v>328846.11</v>
      </c>
      <c r="F529" s="10" t="s">
        <v>12</v>
      </c>
      <c r="G529" s="13"/>
    </row>
    <row r="530" spans="1:7" s="14" customFormat="1" ht="26.4" x14ac:dyDescent="0.3">
      <c r="A530" s="9" t="s">
        <v>391</v>
      </c>
      <c r="B530" s="10" t="s">
        <v>397</v>
      </c>
      <c r="C530" s="11" t="s">
        <v>69</v>
      </c>
      <c r="D530" s="12"/>
      <c r="E530" s="21">
        <v>373811.81</v>
      </c>
      <c r="F530" s="10" t="s">
        <v>12</v>
      </c>
      <c r="G530" s="13"/>
    </row>
    <row r="531" spans="1:7" s="14" customFormat="1" ht="26.4" x14ac:dyDescent="0.3">
      <c r="A531" s="9" t="s">
        <v>391</v>
      </c>
      <c r="B531" s="10" t="s">
        <v>400</v>
      </c>
      <c r="C531" s="20" t="s">
        <v>48</v>
      </c>
      <c r="D531" s="12"/>
      <c r="E531" s="21">
        <v>307095.8</v>
      </c>
      <c r="F531" s="10" t="s">
        <v>12</v>
      </c>
      <c r="G531" s="13"/>
    </row>
    <row r="532" spans="1:7" s="14" customFormat="1" ht="22.8" x14ac:dyDescent="0.3">
      <c r="A532" s="9" t="s">
        <v>391</v>
      </c>
      <c r="B532" s="20" t="s">
        <v>193</v>
      </c>
      <c r="C532" s="20" t="s">
        <v>25</v>
      </c>
      <c r="D532" s="12"/>
      <c r="E532" s="24">
        <v>3600</v>
      </c>
      <c r="F532" s="10" t="s">
        <v>12</v>
      </c>
      <c r="G532" s="13"/>
    </row>
    <row r="533" spans="1:7" s="14" customFormat="1" ht="22.8" x14ac:dyDescent="0.3">
      <c r="A533" s="9" t="s">
        <v>391</v>
      </c>
      <c r="B533" s="20" t="s">
        <v>402</v>
      </c>
      <c r="C533" s="20" t="s">
        <v>37</v>
      </c>
      <c r="D533" s="12"/>
      <c r="E533" s="22">
        <v>342</v>
      </c>
      <c r="F533" s="10" t="s">
        <v>12</v>
      </c>
      <c r="G533" s="13"/>
    </row>
    <row r="534" spans="1:7" s="14" customFormat="1" ht="34.200000000000003" x14ac:dyDescent="0.3">
      <c r="A534" s="9" t="s">
        <v>391</v>
      </c>
      <c r="B534" s="20" t="s">
        <v>403</v>
      </c>
      <c r="C534" s="20" t="s">
        <v>24</v>
      </c>
      <c r="D534" s="12"/>
      <c r="E534" s="23">
        <v>538</v>
      </c>
      <c r="F534" s="10" t="s">
        <v>12</v>
      </c>
      <c r="G534" s="13"/>
    </row>
    <row r="535" spans="1:7" s="14" customFormat="1" ht="22.8" x14ac:dyDescent="0.3">
      <c r="A535" s="9" t="s">
        <v>391</v>
      </c>
      <c r="B535" s="28" t="s">
        <v>47</v>
      </c>
      <c r="C535" s="28" t="s">
        <v>31</v>
      </c>
      <c r="D535" s="12"/>
      <c r="E535" s="24">
        <v>5477.17</v>
      </c>
      <c r="F535" s="10" t="s">
        <v>12</v>
      </c>
      <c r="G535" s="13"/>
    </row>
    <row r="536" spans="1:7" s="14" customFormat="1" ht="45.6" x14ac:dyDescent="0.3">
      <c r="A536" s="9" t="s">
        <v>391</v>
      </c>
      <c r="B536" s="28" t="s">
        <v>401</v>
      </c>
      <c r="C536" s="28" t="s">
        <v>19</v>
      </c>
      <c r="D536" s="12"/>
      <c r="E536" s="24">
        <v>6437.04</v>
      </c>
      <c r="F536" s="10" t="s">
        <v>12</v>
      </c>
      <c r="G536" s="13"/>
    </row>
    <row r="537" spans="1:7" s="14" customFormat="1" ht="45.6" x14ac:dyDescent="0.3">
      <c r="A537" s="9" t="s">
        <v>391</v>
      </c>
      <c r="B537" s="28" t="s">
        <v>404</v>
      </c>
      <c r="C537" s="28" t="s">
        <v>21</v>
      </c>
      <c r="D537" s="12"/>
      <c r="E537" s="21">
        <v>4206.45</v>
      </c>
      <c r="F537" s="10" t="s">
        <v>12</v>
      </c>
      <c r="G537" s="13"/>
    </row>
    <row r="538" spans="1:7" s="14" customFormat="1" ht="34.200000000000003" x14ac:dyDescent="0.3">
      <c r="A538" s="9" t="s">
        <v>391</v>
      </c>
      <c r="B538" s="28" t="s">
        <v>405</v>
      </c>
      <c r="C538" s="28" t="s">
        <v>188</v>
      </c>
      <c r="D538" s="12"/>
      <c r="E538" s="21">
        <v>780.48</v>
      </c>
      <c r="F538" s="10" t="s">
        <v>12</v>
      </c>
      <c r="G538" s="13"/>
    </row>
    <row r="539" spans="1:7" s="14" customFormat="1" ht="22.8" x14ac:dyDescent="0.3">
      <c r="A539" s="9" t="s">
        <v>391</v>
      </c>
      <c r="B539" s="28" t="s">
        <v>368</v>
      </c>
      <c r="C539" s="20" t="s">
        <v>48</v>
      </c>
      <c r="D539" s="12"/>
      <c r="E539" s="24"/>
      <c r="F539" s="10" t="s">
        <v>12</v>
      </c>
      <c r="G539" s="13"/>
    </row>
    <row r="540" spans="1:7" s="14" customFormat="1" ht="22.8" x14ac:dyDescent="0.3">
      <c r="A540" s="9" t="s">
        <v>391</v>
      </c>
      <c r="B540" s="28" t="s">
        <v>369</v>
      </c>
      <c r="C540" s="20" t="s">
        <v>48</v>
      </c>
      <c r="D540" s="12"/>
      <c r="E540" s="24"/>
      <c r="F540" s="10" t="s">
        <v>12</v>
      </c>
      <c r="G540" s="13"/>
    </row>
    <row r="541" spans="1:7" s="14" customFormat="1" x14ac:dyDescent="0.3">
      <c r="A541" s="9" t="s">
        <v>391</v>
      </c>
      <c r="B541" s="28" t="s">
        <v>233</v>
      </c>
      <c r="C541" s="28" t="s">
        <v>42</v>
      </c>
      <c r="D541" s="12"/>
      <c r="E541" s="24">
        <v>4277</v>
      </c>
      <c r="F541" s="10" t="s">
        <v>12</v>
      </c>
      <c r="G541" s="13"/>
    </row>
    <row r="542" spans="1:7" s="14" customFormat="1" ht="45.6" x14ac:dyDescent="0.3">
      <c r="A542" s="9" t="s">
        <v>391</v>
      </c>
      <c r="B542" s="28" t="s">
        <v>406</v>
      </c>
      <c r="C542" s="28" t="s">
        <v>371</v>
      </c>
      <c r="D542" s="12"/>
      <c r="E542" s="24">
        <v>2400</v>
      </c>
      <c r="F542" s="10" t="s">
        <v>12</v>
      </c>
      <c r="G542" s="13"/>
    </row>
    <row r="543" spans="1:7" s="14" customFormat="1" ht="57.6" customHeight="1" x14ac:dyDescent="0.3">
      <c r="A543" s="9" t="s">
        <v>391</v>
      </c>
      <c r="B543" s="28" t="s">
        <v>407</v>
      </c>
      <c r="C543" s="28" t="s">
        <v>334</v>
      </c>
      <c r="D543" s="12"/>
      <c r="E543" s="21">
        <f>155000+156923.9</f>
        <v>311923.90000000002</v>
      </c>
      <c r="F543" s="10" t="s">
        <v>54</v>
      </c>
      <c r="G543" s="13"/>
    </row>
    <row r="544" spans="1:7" s="14" customFormat="1" ht="57.6" customHeight="1" x14ac:dyDescent="0.3">
      <c r="A544" s="9"/>
      <c r="B544" s="28" t="s">
        <v>408</v>
      </c>
      <c r="C544" s="28" t="s">
        <v>334</v>
      </c>
      <c r="D544" s="12"/>
      <c r="E544" s="21">
        <f>155000+157494.71</f>
        <v>312494.70999999996</v>
      </c>
      <c r="F544" s="10" t="s">
        <v>54</v>
      </c>
      <c r="G544" s="13"/>
    </row>
    <row r="545" spans="1:7" s="14" customFormat="1" ht="45.6" x14ac:dyDescent="0.3">
      <c r="A545" s="9" t="s">
        <v>391</v>
      </c>
      <c r="B545" s="28" t="s">
        <v>409</v>
      </c>
      <c r="C545" s="28" t="s">
        <v>88</v>
      </c>
      <c r="D545" s="12"/>
      <c r="E545" s="21">
        <v>16000</v>
      </c>
      <c r="F545" s="10" t="s">
        <v>54</v>
      </c>
      <c r="G545" s="13"/>
    </row>
    <row r="546" spans="1:7" s="14" customFormat="1" ht="45.6" x14ac:dyDescent="0.3">
      <c r="A546" s="9" t="s">
        <v>391</v>
      </c>
      <c r="B546" s="28" t="s">
        <v>410</v>
      </c>
      <c r="C546" s="28" t="s">
        <v>208</v>
      </c>
      <c r="D546" s="12"/>
      <c r="E546" s="24">
        <v>2360</v>
      </c>
      <c r="F546" s="10" t="s">
        <v>54</v>
      </c>
      <c r="G546" s="13"/>
    </row>
    <row r="547" spans="1:7" s="14" customFormat="1" ht="45.6" x14ac:dyDescent="0.3">
      <c r="A547" s="9" t="s">
        <v>391</v>
      </c>
      <c r="B547" s="28" t="s">
        <v>411</v>
      </c>
      <c r="C547" s="28" t="s">
        <v>208</v>
      </c>
      <c r="D547" s="12"/>
      <c r="E547" s="24">
        <v>2800</v>
      </c>
      <c r="F547" s="10" t="s">
        <v>54</v>
      </c>
      <c r="G547" s="13"/>
    </row>
    <row r="548" spans="1:7" s="14" customFormat="1" ht="57" x14ac:dyDescent="0.3">
      <c r="A548" s="9" t="s">
        <v>391</v>
      </c>
      <c r="B548" s="28" t="s">
        <v>412</v>
      </c>
      <c r="C548" s="28" t="s">
        <v>208</v>
      </c>
      <c r="D548" s="12"/>
      <c r="E548" s="24">
        <v>4500</v>
      </c>
      <c r="F548" s="10" t="s">
        <v>54</v>
      </c>
      <c r="G548" s="13"/>
    </row>
    <row r="549" spans="1:7" s="14" customFormat="1" ht="57" x14ac:dyDescent="0.3">
      <c r="A549" s="9" t="s">
        <v>391</v>
      </c>
      <c r="B549" s="28" t="s">
        <v>413</v>
      </c>
      <c r="C549" s="28" t="s">
        <v>341</v>
      </c>
      <c r="D549" s="12"/>
      <c r="E549" s="21">
        <v>30000</v>
      </c>
      <c r="F549" s="10" t="s">
        <v>12</v>
      </c>
      <c r="G549" s="13"/>
    </row>
    <row r="550" spans="1:7" s="14" customFormat="1" ht="57" x14ac:dyDescent="0.3">
      <c r="A550" s="9" t="s">
        <v>391</v>
      </c>
      <c r="B550" s="28" t="s">
        <v>414</v>
      </c>
      <c r="C550" s="28" t="s">
        <v>341</v>
      </c>
      <c r="D550" s="12"/>
      <c r="E550" s="21">
        <v>30000</v>
      </c>
      <c r="F550" s="10" t="s">
        <v>12</v>
      </c>
      <c r="G550" s="13"/>
    </row>
    <row r="551" spans="1:7" s="14" customFormat="1" ht="34.200000000000003" x14ac:dyDescent="0.3">
      <c r="A551" s="9" t="s">
        <v>391</v>
      </c>
      <c r="B551" s="28" t="s">
        <v>234</v>
      </c>
      <c r="C551" s="20" t="s">
        <v>67</v>
      </c>
      <c r="D551" s="12"/>
      <c r="E551" s="21">
        <v>43500</v>
      </c>
      <c r="F551" s="10" t="s">
        <v>12</v>
      </c>
      <c r="G551" s="13"/>
    </row>
    <row r="552" spans="1:7" s="14" customFormat="1" ht="22.8" x14ac:dyDescent="0.3">
      <c r="A552" s="9" t="s">
        <v>391</v>
      </c>
      <c r="B552" s="28" t="s">
        <v>17</v>
      </c>
      <c r="C552" s="20" t="s">
        <v>67</v>
      </c>
      <c r="D552" s="12"/>
      <c r="E552" s="21">
        <v>65000</v>
      </c>
      <c r="F552" s="10" t="s">
        <v>12</v>
      </c>
      <c r="G552" s="13"/>
    </row>
    <row r="553" spans="1:7" s="14" customFormat="1" ht="22.8" x14ac:dyDescent="0.3">
      <c r="A553" s="9" t="s">
        <v>391</v>
      </c>
      <c r="B553" s="28" t="s">
        <v>381</v>
      </c>
      <c r="C553" s="20" t="s">
        <v>67</v>
      </c>
      <c r="D553" s="12"/>
      <c r="E553" s="21">
        <v>56500</v>
      </c>
      <c r="F553" s="10" t="s">
        <v>12</v>
      </c>
      <c r="G553" s="13"/>
    </row>
    <row r="554" spans="1:7" s="14" customFormat="1" ht="34.200000000000003" x14ac:dyDescent="0.3">
      <c r="A554" s="9" t="s">
        <v>391</v>
      </c>
      <c r="B554" s="28" t="s">
        <v>415</v>
      </c>
      <c r="C554" s="28" t="s">
        <v>52</v>
      </c>
      <c r="D554" s="12"/>
      <c r="E554" s="21">
        <v>15000</v>
      </c>
      <c r="F554" s="10" t="s">
        <v>12</v>
      </c>
      <c r="G554" s="13"/>
    </row>
    <row r="555" spans="1:7" s="14" customFormat="1" ht="45.6" x14ac:dyDescent="0.3">
      <c r="A555" s="9" t="s">
        <v>391</v>
      </c>
      <c r="B555" s="28" t="s">
        <v>416</v>
      </c>
      <c r="C555" s="20" t="s">
        <v>213</v>
      </c>
      <c r="D555" s="12"/>
      <c r="E555" s="21">
        <v>403200</v>
      </c>
      <c r="F555" s="10" t="s">
        <v>417</v>
      </c>
      <c r="G555" s="13"/>
    </row>
    <row r="556" spans="1:7" s="14" customFormat="1" ht="57" x14ac:dyDescent="0.3">
      <c r="A556" s="9" t="s">
        <v>391</v>
      </c>
      <c r="B556" s="28" t="s">
        <v>418</v>
      </c>
      <c r="C556" s="28" t="s">
        <v>419</v>
      </c>
      <c r="D556" s="12"/>
      <c r="E556" s="21">
        <v>435000</v>
      </c>
      <c r="F556" s="10" t="s">
        <v>420</v>
      </c>
      <c r="G556" s="13"/>
    </row>
    <row r="557" spans="1:7" s="14" customFormat="1" ht="45.6" x14ac:dyDescent="0.3">
      <c r="A557" s="9" t="s">
        <v>391</v>
      </c>
      <c r="B557" s="28" t="s">
        <v>421</v>
      </c>
      <c r="C557" s="20" t="s">
        <v>67</v>
      </c>
      <c r="D557" s="12"/>
      <c r="E557" s="21">
        <v>13000</v>
      </c>
      <c r="F557" s="10" t="s">
        <v>422</v>
      </c>
      <c r="G557" s="13"/>
    </row>
    <row r="558" spans="1:7" s="14" customFormat="1" ht="45.6" x14ac:dyDescent="0.3">
      <c r="A558" s="9" t="s">
        <v>391</v>
      </c>
      <c r="B558" s="28" t="s">
        <v>423</v>
      </c>
      <c r="C558" s="28" t="s">
        <v>250</v>
      </c>
      <c r="D558" s="12"/>
      <c r="E558" s="24">
        <v>127400</v>
      </c>
      <c r="F558" s="10" t="s">
        <v>12</v>
      </c>
      <c r="G558" s="13"/>
    </row>
    <row r="559" spans="1:7" s="14" customFormat="1" ht="45.6" x14ac:dyDescent="0.3">
      <c r="A559" s="9" t="s">
        <v>391</v>
      </c>
      <c r="B559" s="28" t="s">
        <v>424</v>
      </c>
      <c r="C559" s="28" t="s">
        <v>250</v>
      </c>
      <c r="D559" s="12"/>
      <c r="E559" s="24">
        <v>127400</v>
      </c>
      <c r="F559" s="10" t="s">
        <v>12</v>
      </c>
      <c r="G559" s="13"/>
    </row>
    <row r="560" spans="1:7" s="14" customFormat="1" ht="22.8" x14ac:dyDescent="0.3">
      <c r="A560" s="9" t="s">
        <v>391</v>
      </c>
      <c r="B560" s="28" t="s">
        <v>17</v>
      </c>
      <c r="C560" s="28" t="s">
        <v>67</v>
      </c>
      <c r="D560" s="12"/>
      <c r="E560" s="24">
        <v>220000</v>
      </c>
      <c r="F560" s="10" t="s">
        <v>12</v>
      </c>
      <c r="G560" s="13"/>
    </row>
    <row r="561" spans="1:7" s="14" customFormat="1" ht="34.200000000000003" x14ac:dyDescent="0.3">
      <c r="A561" s="9" t="s">
        <v>391</v>
      </c>
      <c r="B561" s="28" t="s">
        <v>342</v>
      </c>
      <c r="C561" s="28" t="s">
        <v>67</v>
      </c>
      <c r="D561" s="12"/>
      <c r="E561" s="24">
        <f>12000+14000</f>
        <v>26000</v>
      </c>
      <c r="F561" s="10" t="s">
        <v>12</v>
      </c>
      <c r="G561" s="13"/>
    </row>
    <row r="562" spans="1:7" s="14" customFormat="1" ht="22.8" x14ac:dyDescent="0.3">
      <c r="A562" s="9" t="s">
        <v>391</v>
      </c>
      <c r="B562" s="28" t="s">
        <v>425</v>
      </c>
      <c r="C562" s="28" t="s">
        <v>67</v>
      </c>
      <c r="D562" s="12"/>
      <c r="E562" s="24">
        <v>10005</v>
      </c>
      <c r="F562" s="10" t="s">
        <v>12</v>
      </c>
      <c r="G562" s="13"/>
    </row>
    <row r="563" spans="1:7" s="14" customFormat="1" ht="22.8" x14ac:dyDescent="0.3">
      <c r="A563" s="9" t="s">
        <v>391</v>
      </c>
      <c r="B563" s="28" t="s">
        <v>426</v>
      </c>
      <c r="C563" s="28" t="s">
        <v>67</v>
      </c>
      <c r="D563" s="12"/>
      <c r="E563" s="24">
        <v>27049</v>
      </c>
      <c r="F563" s="10" t="s">
        <v>12</v>
      </c>
      <c r="G563" s="13"/>
    </row>
    <row r="564" spans="1:7" s="14" customFormat="1" ht="22.8" x14ac:dyDescent="0.3">
      <c r="A564" s="9" t="s">
        <v>391</v>
      </c>
      <c r="B564" s="28" t="s">
        <v>357</v>
      </c>
      <c r="C564" s="28" t="s">
        <v>67</v>
      </c>
      <c r="D564" s="12"/>
      <c r="E564" s="24">
        <v>50110</v>
      </c>
      <c r="F564" s="10" t="s">
        <v>54</v>
      </c>
      <c r="G564" s="13"/>
    </row>
    <row r="565" spans="1:7" s="14" customFormat="1" ht="34.200000000000003" x14ac:dyDescent="0.3">
      <c r="A565" s="9" t="s">
        <v>391</v>
      </c>
      <c r="B565" s="28" t="s">
        <v>427</v>
      </c>
      <c r="C565" s="28" t="s">
        <v>428</v>
      </c>
      <c r="D565" s="12"/>
      <c r="E565" s="24">
        <v>61750</v>
      </c>
      <c r="F565" s="10" t="s">
        <v>12</v>
      </c>
      <c r="G565" s="13"/>
    </row>
    <row r="566" spans="1:7" s="14" customFormat="1" x14ac:dyDescent="0.3">
      <c r="A566" s="9" t="s">
        <v>395</v>
      </c>
      <c r="B566" s="10" t="s">
        <v>7</v>
      </c>
      <c r="C566" s="11" t="s">
        <v>60</v>
      </c>
      <c r="D566" s="12">
        <v>10161.200000000001</v>
      </c>
      <c r="E566" s="21"/>
      <c r="F566" s="10" t="s">
        <v>8</v>
      </c>
      <c r="G566" s="13"/>
    </row>
    <row r="567" spans="1:7" s="14" customFormat="1" ht="26.4" x14ac:dyDescent="0.3">
      <c r="A567" s="9" t="s">
        <v>395</v>
      </c>
      <c r="B567" s="10" t="s">
        <v>7</v>
      </c>
      <c r="C567" s="11" t="s">
        <v>60</v>
      </c>
      <c r="D567" s="12">
        <v>46920.86</v>
      </c>
      <c r="E567" s="21"/>
      <c r="F567" s="10" t="s">
        <v>429</v>
      </c>
      <c r="G567" s="13"/>
    </row>
    <row r="568" spans="1:7" s="14" customFormat="1" ht="26.4" x14ac:dyDescent="0.3">
      <c r="A568" s="9" t="s">
        <v>395</v>
      </c>
      <c r="B568" s="10" t="s">
        <v>7</v>
      </c>
      <c r="C568" s="11" t="s">
        <v>60</v>
      </c>
      <c r="D568" s="12">
        <v>2710.4</v>
      </c>
      <c r="E568" s="21"/>
      <c r="F568" s="10" t="s">
        <v>195</v>
      </c>
      <c r="G568" s="13"/>
    </row>
    <row r="569" spans="1:7" s="14" customFormat="1" ht="26.4" x14ac:dyDescent="0.3">
      <c r="A569" s="9" t="s">
        <v>395</v>
      </c>
      <c r="B569" s="10" t="s">
        <v>7</v>
      </c>
      <c r="C569" s="11" t="s">
        <v>60</v>
      </c>
      <c r="D569" s="12">
        <v>4840</v>
      </c>
      <c r="E569" s="21"/>
      <c r="F569" s="10" t="s">
        <v>430</v>
      </c>
      <c r="G569" s="13"/>
    </row>
    <row r="570" spans="1:7" s="14" customFormat="1" x14ac:dyDescent="0.3">
      <c r="A570" s="9" t="s">
        <v>395</v>
      </c>
      <c r="B570" s="10" t="s">
        <v>7</v>
      </c>
      <c r="C570" s="11" t="s">
        <v>60</v>
      </c>
      <c r="D570" s="12">
        <v>3483.3</v>
      </c>
      <c r="E570" s="21"/>
      <c r="F570" s="10" t="s">
        <v>54</v>
      </c>
      <c r="G570" s="13"/>
    </row>
    <row r="571" spans="1:7" s="14" customFormat="1" x14ac:dyDescent="0.3">
      <c r="A571" s="9" t="s">
        <v>395</v>
      </c>
      <c r="B571" s="10" t="s">
        <v>7</v>
      </c>
      <c r="C571" s="11" t="s">
        <v>60</v>
      </c>
      <c r="D571" s="12">
        <v>175424.19</v>
      </c>
      <c r="E571" s="21"/>
      <c r="F571" s="10" t="s">
        <v>12</v>
      </c>
      <c r="G571" s="13"/>
    </row>
    <row r="572" spans="1:7" s="14" customFormat="1" x14ac:dyDescent="0.3">
      <c r="A572" s="9" t="s">
        <v>395</v>
      </c>
      <c r="B572" s="10" t="s">
        <v>7</v>
      </c>
      <c r="C572" s="15" t="s">
        <v>49</v>
      </c>
      <c r="D572" s="12">
        <v>14000</v>
      </c>
      <c r="E572" s="12"/>
      <c r="F572" s="10" t="s">
        <v>12</v>
      </c>
      <c r="G572" s="13"/>
    </row>
    <row r="573" spans="1:7" s="14" customFormat="1" ht="26.4" x14ac:dyDescent="0.3">
      <c r="A573" s="9" t="s">
        <v>395</v>
      </c>
      <c r="B573" s="10" t="s">
        <v>7</v>
      </c>
      <c r="C573" s="15" t="s">
        <v>23</v>
      </c>
      <c r="D573" s="12">
        <v>290000</v>
      </c>
      <c r="E573" s="12"/>
      <c r="F573" s="10" t="s">
        <v>8</v>
      </c>
      <c r="G573" s="13"/>
    </row>
    <row r="574" spans="1:7" s="14" customFormat="1" x14ac:dyDescent="0.3">
      <c r="A574" s="9" t="s">
        <v>395</v>
      </c>
      <c r="B574" s="10" t="s">
        <v>7</v>
      </c>
      <c r="C574" s="15" t="s">
        <v>318</v>
      </c>
      <c r="D574" s="12">
        <v>137850</v>
      </c>
      <c r="E574" s="12"/>
      <c r="F574" s="10" t="s">
        <v>12</v>
      </c>
      <c r="G574" s="13"/>
    </row>
    <row r="575" spans="1:7" s="14" customFormat="1" x14ac:dyDescent="0.3">
      <c r="A575" s="9" t="s">
        <v>395</v>
      </c>
      <c r="B575" s="10" t="s">
        <v>7</v>
      </c>
      <c r="C575" s="15" t="s">
        <v>431</v>
      </c>
      <c r="D575" s="12">
        <v>129400</v>
      </c>
      <c r="E575" s="12"/>
      <c r="F575" s="10" t="s">
        <v>12</v>
      </c>
      <c r="G575" s="13"/>
    </row>
    <row r="576" spans="1:7" s="14" customFormat="1" ht="26.4" x14ac:dyDescent="0.3">
      <c r="A576" s="9" t="s">
        <v>395</v>
      </c>
      <c r="B576" s="10" t="s">
        <v>7</v>
      </c>
      <c r="C576" s="11" t="s">
        <v>43</v>
      </c>
      <c r="D576" s="12">
        <v>349500</v>
      </c>
      <c r="E576" s="12"/>
      <c r="F576" s="10" t="s">
        <v>12</v>
      </c>
      <c r="G576" s="13"/>
    </row>
    <row r="577" spans="1:7" s="14" customFormat="1" x14ac:dyDescent="0.3">
      <c r="A577" s="9" t="s">
        <v>395</v>
      </c>
      <c r="B577" s="10" t="s">
        <v>7</v>
      </c>
      <c r="C577" s="20" t="s">
        <v>59</v>
      </c>
      <c r="D577" s="12">
        <v>22121</v>
      </c>
      <c r="E577" s="21"/>
      <c r="F577" s="10" t="s">
        <v>54</v>
      </c>
      <c r="G577" s="13"/>
    </row>
    <row r="578" spans="1:7" s="14" customFormat="1" x14ac:dyDescent="0.3">
      <c r="A578" s="9" t="s">
        <v>395</v>
      </c>
      <c r="B578" s="10" t="s">
        <v>7</v>
      </c>
      <c r="C578" s="20" t="s">
        <v>14</v>
      </c>
      <c r="D578" s="12">
        <v>53260.6</v>
      </c>
      <c r="E578" s="21"/>
      <c r="F578" s="10" t="s">
        <v>8</v>
      </c>
      <c r="G578" s="13"/>
    </row>
    <row r="579" spans="1:7" s="14" customFormat="1" x14ac:dyDescent="0.3">
      <c r="A579" s="9" t="s">
        <v>395</v>
      </c>
      <c r="B579" s="10" t="s">
        <v>7</v>
      </c>
      <c r="C579" s="20" t="s">
        <v>62</v>
      </c>
      <c r="D579" s="12">
        <v>59274.83</v>
      </c>
      <c r="E579" s="21"/>
      <c r="F579" s="10" t="s">
        <v>12</v>
      </c>
      <c r="G579" s="13"/>
    </row>
    <row r="580" spans="1:7" s="14" customFormat="1" x14ac:dyDescent="0.3">
      <c r="A580" s="9" t="s">
        <v>395</v>
      </c>
      <c r="B580" s="10" t="s">
        <v>7</v>
      </c>
      <c r="C580" s="11" t="s">
        <v>280</v>
      </c>
      <c r="D580" s="24">
        <v>73297.55</v>
      </c>
      <c r="E580" s="21"/>
      <c r="F580" s="10" t="s">
        <v>12</v>
      </c>
      <c r="G580" s="13"/>
    </row>
    <row r="581" spans="1:7" s="14" customFormat="1" x14ac:dyDescent="0.3">
      <c r="A581" s="9" t="s">
        <v>395</v>
      </c>
      <c r="B581" s="10" t="s">
        <v>7</v>
      </c>
      <c r="C581" s="15" t="s">
        <v>26</v>
      </c>
      <c r="D581" s="24">
        <v>27905</v>
      </c>
      <c r="E581" s="21"/>
      <c r="F581" s="10" t="s">
        <v>54</v>
      </c>
      <c r="G581" s="13"/>
    </row>
    <row r="582" spans="1:7" s="14" customFormat="1" x14ac:dyDescent="0.3">
      <c r="A582" s="9" t="s">
        <v>395</v>
      </c>
      <c r="B582" s="10" t="s">
        <v>7</v>
      </c>
      <c r="C582" s="15" t="s">
        <v>26</v>
      </c>
      <c r="D582" s="24">
        <v>120469.88</v>
      </c>
      <c r="E582" s="21"/>
      <c r="F582" s="10" t="s">
        <v>12</v>
      </c>
      <c r="G582" s="13"/>
    </row>
    <row r="583" spans="1:7" s="14" customFormat="1" x14ac:dyDescent="0.3">
      <c r="A583" s="9" t="s">
        <v>395</v>
      </c>
      <c r="B583" s="20" t="s">
        <v>7</v>
      </c>
      <c r="C583" s="20" t="s">
        <v>159</v>
      </c>
      <c r="D583" s="12">
        <v>3773</v>
      </c>
      <c r="E583" s="21"/>
      <c r="F583" s="10" t="s">
        <v>12</v>
      </c>
      <c r="G583" s="13"/>
    </row>
    <row r="584" spans="1:7" s="14" customFormat="1" x14ac:dyDescent="0.3">
      <c r="A584" s="9" t="s">
        <v>395</v>
      </c>
      <c r="B584" s="20" t="s">
        <v>7</v>
      </c>
      <c r="C584" s="20" t="s">
        <v>232</v>
      </c>
      <c r="D584" s="12"/>
      <c r="E584" s="21"/>
      <c r="F584" s="10" t="s">
        <v>12</v>
      </c>
      <c r="G584" s="13"/>
    </row>
    <row r="585" spans="1:7" s="14" customFormat="1" ht="26.4" x14ac:dyDescent="0.3">
      <c r="A585" s="9" t="s">
        <v>395</v>
      </c>
      <c r="B585" s="10" t="s">
        <v>7</v>
      </c>
      <c r="C585" s="15" t="s">
        <v>15</v>
      </c>
      <c r="D585" s="12">
        <v>11380</v>
      </c>
      <c r="E585" s="12"/>
      <c r="F585" s="10" t="s">
        <v>12</v>
      </c>
      <c r="G585" s="13"/>
    </row>
    <row r="586" spans="1:7" s="14" customFormat="1" x14ac:dyDescent="0.3">
      <c r="A586" s="9" t="s">
        <v>395</v>
      </c>
      <c r="B586" s="10" t="s">
        <v>7</v>
      </c>
      <c r="C586" s="20" t="s">
        <v>274</v>
      </c>
      <c r="D586" s="12">
        <v>1000</v>
      </c>
      <c r="E586" s="21"/>
      <c r="F586" s="10" t="s">
        <v>12</v>
      </c>
      <c r="G586" s="13"/>
    </row>
    <row r="587" spans="1:7" s="14" customFormat="1" x14ac:dyDescent="0.3">
      <c r="A587" s="9" t="s">
        <v>395</v>
      </c>
      <c r="B587" s="20" t="s">
        <v>29</v>
      </c>
      <c r="C587" s="20" t="s">
        <v>160</v>
      </c>
      <c r="D587" s="12"/>
      <c r="E587" s="21">
        <v>16376.48</v>
      </c>
      <c r="F587" s="10" t="s">
        <v>12</v>
      </c>
      <c r="G587" s="13"/>
    </row>
    <row r="588" spans="1:7" s="14" customFormat="1" ht="26.4" x14ac:dyDescent="0.3">
      <c r="A588" s="9" t="s">
        <v>395</v>
      </c>
      <c r="B588" s="10" t="s">
        <v>432</v>
      </c>
      <c r="C588" s="11" t="s">
        <v>48</v>
      </c>
      <c r="D588" s="12"/>
      <c r="E588" s="21">
        <v>334202</v>
      </c>
      <c r="F588" s="10" t="s">
        <v>12</v>
      </c>
      <c r="G588" s="13"/>
    </row>
    <row r="589" spans="1:7" s="14" customFormat="1" ht="26.4" x14ac:dyDescent="0.3">
      <c r="A589" s="9" t="s">
        <v>395</v>
      </c>
      <c r="B589" s="10" t="s">
        <v>433</v>
      </c>
      <c r="C589" s="11" t="s">
        <v>69</v>
      </c>
      <c r="D589" s="12"/>
      <c r="E589" s="21">
        <v>369189</v>
      </c>
      <c r="F589" s="10" t="s">
        <v>12</v>
      </c>
      <c r="G589" s="13"/>
    </row>
    <row r="590" spans="1:7" s="14" customFormat="1" ht="26.4" x14ac:dyDescent="0.3">
      <c r="A590" s="9" t="s">
        <v>395</v>
      </c>
      <c r="B590" s="10" t="s">
        <v>434</v>
      </c>
      <c r="C590" s="20" t="s">
        <v>48</v>
      </c>
      <c r="D590" s="12"/>
      <c r="E590" s="21">
        <v>322000</v>
      </c>
      <c r="F590" s="10" t="s">
        <v>12</v>
      </c>
      <c r="G590" s="13"/>
    </row>
    <row r="591" spans="1:7" s="14" customFormat="1" ht="22.8" x14ac:dyDescent="0.3">
      <c r="A591" s="9" t="s">
        <v>395</v>
      </c>
      <c r="B591" s="20" t="s">
        <v>193</v>
      </c>
      <c r="C591" s="20" t="s">
        <v>25</v>
      </c>
      <c r="D591" s="12"/>
      <c r="E591" s="24">
        <v>3600</v>
      </c>
      <c r="F591" s="10" t="s">
        <v>12</v>
      </c>
      <c r="G591" s="13"/>
    </row>
    <row r="592" spans="1:7" s="14" customFormat="1" ht="22.8" x14ac:dyDescent="0.3">
      <c r="A592" s="9" t="s">
        <v>395</v>
      </c>
      <c r="B592" s="20" t="s">
        <v>435</v>
      </c>
      <c r="C592" s="20" t="s">
        <v>37</v>
      </c>
      <c r="D592" s="12"/>
      <c r="E592" s="22">
        <v>668</v>
      </c>
      <c r="F592" s="10" t="s">
        <v>12</v>
      </c>
      <c r="G592" s="13"/>
    </row>
    <row r="593" spans="1:7" s="14" customFormat="1" ht="34.200000000000003" x14ac:dyDescent="0.3">
      <c r="A593" s="9" t="s">
        <v>395</v>
      </c>
      <c r="B593" s="28" t="s">
        <v>436</v>
      </c>
      <c r="C593" s="20" t="s">
        <v>24</v>
      </c>
      <c r="D593" s="12"/>
      <c r="E593" s="24">
        <v>2599</v>
      </c>
      <c r="F593" s="10" t="s">
        <v>12</v>
      </c>
      <c r="G593" s="13"/>
    </row>
    <row r="594" spans="1:7" s="14" customFormat="1" ht="34.200000000000003" x14ac:dyDescent="0.3">
      <c r="A594" s="9" t="s">
        <v>395</v>
      </c>
      <c r="B594" s="28" t="s">
        <v>437</v>
      </c>
      <c r="C594" s="20" t="s">
        <v>24</v>
      </c>
      <c r="D594" s="12"/>
      <c r="E594" s="25">
        <v>538</v>
      </c>
      <c r="F594" s="10" t="s">
        <v>12</v>
      </c>
      <c r="G594" s="13"/>
    </row>
    <row r="595" spans="1:7" s="14" customFormat="1" ht="22.8" x14ac:dyDescent="0.3">
      <c r="A595" s="9" t="s">
        <v>395</v>
      </c>
      <c r="B595" s="28" t="s">
        <v>47</v>
      </c>
      <c r="C595" s="28" t="s">
        <v>31</v>
      </c>
      <c r="D595" s="12"/>
      <c r="E595" s="24">
        <v>5477.17</v>
      </c>
      <c r="F595" s="10" t="s">
        <v>12</v>
      </c>
      <c r="G595" s="13"/>
    </row>
    <row r="596" spans="1:7" s="14" customFormat="1" ht="45.6" x14ac:dyDescent="0.3">
      <c r="A596" s="9" t="s">
        <v>395</v>
      </c>
      <c r="B596" s="28" t="s">
        <v>438</v>
      </c>
      <c r="C596" s="28" t="s">
        <v>19</v>
      </c>
      <c r="D596" s="12"/>
      <c r="E596" s="24">
        <v>6504.21</v>
      </c>
      <c r="F596" s="10" t="s">
        <v>12</v>
      </c>
      <c r="G596" s="13"/>
    </row>
    <row r="597" spans="1:7" s="14" customFormat="1" ht="45.6" x14ac:dyDescent="0.3">
      <c r="A597" s="9" t="s">
        <v>395</v>
      </c>
      <c r="B597" s="28" t="s">
        <v>439</v>
      </c>
      <c r="C597" s="28" t="s">
        <v>21</v>
      </c>
      <c r="D597" s="12"/>
      <c r="E597" s="24">
        <v>7166.03</v>
      </c>
      <c r="F597" s="10" t="s">
        <v>12</v>
      </c>
      <c r="G597" s="13"/>
    </row>
    <row r="598" spans="1:7" s="14" customFormat="1" ht="34.200000000000003" x14ac:dyDescent="0.3">
      <c r="A598" s="9" t="s">
        <v>395</v>
      </c>
      <c r="B598" s="28" t="s">
        <v>440</v>
      </c>
      <c r="C598" s="28" t="s">
        <v>188</v>
      </c>
      <c r="D598" s="12"/>
      <c r="E598" s="21">
        <v>780.48</v>
      </c>
      <c r="F598" s="10" t="s">
        <v>12</v>
      </c>
      <c r="G598" s="13"/>
    </row>
    <row r="599" spans="1:7" s="14" customFormat="1" ht="22.8" x14ac:dyDescent="0.3">
      <c r="A599" s="9" t="s">
        <v>395</v>
      </c>
      <c r="B599" s="28" t="s">
        <v>441</v>
      </c>
      <c r="C599" s="20" t="s">
        <v>48</v>
      </c>
      <c r="D599" s="12"/>
      <c r="E599" s="24">
        <v>7776.19</v>
      </c>
      <c r="F599" s="10" t="s">
        <v>12</v>
      </c>
      <c r="G599" s="13"/>
    </row>
    <row r="600" spans="1:7" s="14" customFormat="1" x14ac:dyDescent="0.3">
      <c r="A600" s="9" t="s">
        <v>395</v>
      </c>
      <c r="B600" s="28" t="s">
        <v>233</v>
      </c>
      <c r="C600" s="28" t="s">
        <v>42</v>
      </c>
      <c r="D600" s="12"/>
      <c r="E600" s="24">
        <v>4277</v>
      </c>
      <c r="F600" s="10" t="s">
        <v>12</v>
      </c>
      <c r="G600" s="13"/>
    </row>
    <row r="601" spans="1:7" s="14" customFormat="1" ht="57.6" customHeight="1" x14ac:dyDescent="0.3">
      <c r="A601" s="9" t="s">
        <v>395</v>
      </c>
      <c r="B601" s="28" t="s">
        <v>407</v>
      </c>
      <c r="C601" s="28" t="s">
        <v>334</v>
      </c>
      <c r="D601" s="12"/>
      <c r="E601" s="21">
        <f>155000+157241.66</f>
        <v>312241.66000000003</v>
      </c>
      <c r="F601" s="10" t="s">
        <v>54</v>
      </c>
      <c r="G601" s="13"/>
    </row>
    <row r="602" spans="1:7" s="14" customFormat="1" ht="45.6" x14ac:dyDescent="0.3">
      <c r="A602" s="9" t="s">
        <v>395</v>
      </c>
      <c r="B602" s="28" t="s">
        <v>442</v>
      </c>
      <c r="C602" s="28" t="s">
        <v>88</v>
      </c>
      <c r="D602" s="12"/>
      <c r="E602" s="21">
        <v>16000</v>
      </c>
      <c r="F602" s="10" t="s">
        <v>54</v>
      </c>
      <c r="G602" s="13"/>
    </row>
    <row r="603" spans="1:7" s="14" customFormat="1" ht="45.6" x14ac:dyDescent="0.3">
      <c r="A603" s="9" t="s">
        <v>395</v>
      </c>
      <c r="B603" s="28" t="s">
        <v>443</v>
      </c>
      <c r="C603" s="28" t="s">
        <v>208</v>
      </c>
      <c r="D603" s="12"/>
      <c r="E603" s="24">
        <v>2360</v>
      </c>
      <c r="F603" s="10" t="s">
        <v>54</v>
      </c>
      <c r="G603" s="13"/>
    </row>
    <row r="604" spans="1:7" s="14" customFormat="1" ht="45.6" x14ac:dyDescent="0.3">
      <c r="A604" s="9" t="s">
        <v>395</v>
      </c>
      <c r="B604" s="28" t="s">
        <v>444</v>
      </c>
      <c r="C604" s="28" t="s">
        <v>208</v>
      </c>
      <c r="D604" s="12"/>
      <c r="E604" s="24">
        <v>2800</v>
      </c>
      <c r="F604" s="10" t="s">
        <v>54</v>
      </c>
      <c r="G604" s="13"/>
    </row>
    <row r="605" spans="1:7" s="14" customFormat="1" ht="57" x14ac:dyDescent="0.3">
      <c r="A605" s="9" t="s">
        <v>395</v>
      </c>
      <c r="B605" s="28" t="s">
        <v>445</v>
      </c>
      <c r="C605" s="28" t="s">
        <v>208</v>
      </c>
      <c r="D605" s="12"/>
      <c r="E605" s="24">
        <v>4834.3599999999997</v>
      </c>
      <c r="F605" s="10" t="s">
        <v>54</v>
      </c>
      <c r="G605" s="13"/>
    </row>
    <row r="606" spans="1:7" s="14" customFormat="1" ht="57" x14ac:dyDescent="0.3">
      <c r="A606" s="9" t="s">
        <v>395</v>
      </c>
      <c r="B606" s="28" t="s">
        <v>446</v>
      </c>
      <c r="C606" s="28" t="s">
        <v>341</v>
      </c>
      <c r="D606" s="12"/>
      <c r="E606" s="21">
        <v>30000</v>
      </c>
      <c r="F606" s="10" t="s">
        <v>12</v>
      </c>
      <c r="G606" s="13"/>
    </row>
    <row r="607" spans="1:7" s="14" customFormat="1" ht="57" x14ac:dyDescent="0.3">
      <c r="A607" s="9" t="s">
        <v>395</v>
      </c>
      <c r="B607" s="28" t="s">
        <v>447</v>
      </c>
      <c r="C607" s="28" t="s">
        <v>341</v>
      </c>
      <c r="D607" s="12"/>
      <c r="E607" s="21">
        <v>30000</v>
      </c>
      <c r="F607" s="10" t="s">
        <v>12</v>
      </c>
      <c r="G607" s="13"/>
    </row>
    <row r="608" spans="1:7" s="14" customFormat="1" ht="34.200000000000003" x14ac:dyDescent="0.3">
      <c r="A608" s="9" t="s">
        <v>395</v>
      </c>
      <c r="B608" s="28" t="s">
        <v>234</v>
      </c>
      <c r="C608" s="20" t="s">
        <v>67</v>
      </c>
      <c r="D608" s="12"/>
      <c r="E608" s="21">
        <v>43500</v>
      </c>
      <c r="F608" s="10" t="s">
        <v>12</v>
      </c>
      <c r="G608" s="13"/>
    </row>
    <row r="609" spans="1:7" s="14" customFormat="1" ht="22.8" x14ac:dyDescent="0.3">
      <c r="A609" s="9" t="s">
        <v>395</v>
      </c>
      <c r="B609" s="28" t="s">
        <v>17</v>
      </c>
      <c r="C609" s="20" t="s">
        <v>67</v>
      </c>
      <c r="D609" s="12"/>
      <c r="E609" s="21">
        <f>84300+45000</f>
        <v>129300</v>
      </c>
      <c r="F609" s="10" t="s">
        <v>12</v>
      </c>
      <c r="G609" s="13"/>
    </row>
    <row r="610" spans="1:7" s="14" customFormat="1" ht="22.8" x14ac:dyDescent="0.3">
      <c r="A610" s="9" t="s">
        <v>395</v>
      </c>
      <c r="B610" s="28" t="s">
        <v>381</v>
      </c>
      <c r="C610" s="20" t="s">
        <v>67</v>
      </c>
      <c r="D610" s="12"/>
      <c r="E610" s="21">
        <v>56000</v>
      </c>
      <c r="F610" s="10" t="s">
        <v>12</v>
      </c>
      <c r="G610" s="13"/>
    </row>
    <row r="611" spans="1:7" s="14" customFormat="1" ht="34.200000000000003" x14ac:dyDescent="0.3">
      <c r="A611" s="9" t="s">
        <v>395</v>
      </c>
      <c r="B611" s="28" t="s">
        <v>448</v>
      </c>
      <c r="C611" s="28" t="s">
        <v>52</v>
      </c>
      <c r="D611" s="12"/>
      <c r="E611" s="21">
        <v>15000</v>
      </c>
      <c r="F611" s="10" t="s">
        <v>12</v>
      </c>
      <c r="G611" s="13"/>
    </row>
    <row r="612" spans="1:7" s="14" customFormat="1" ht="57" x14ac:dyDescent="0.3">
      <c r="A612" s="9" t="s">
        <v>395</v>
      </c>
      <c r="B612" s="28" t="s">
        <v>449</v>
      </c>
      <c r="C612" s="28" t="s">
        <v>450</v>
      </c>
      <c r="D612" s="12"/>
      <c r="E612" s="24">
        <v>41350</v>
      </c>
      <c r="F612" s="10" t="s">
        <v>12</v>
      </c>
      <c r="G612" s="13"/>
    </row>
    <row r="613" spans="1:7" s="14" customFormat="1" ht="34.200000000000003" x14ac:dyDescent="0.3">
      <c r="A613" s="9" t="s">
        <v>395</v>
      </c>
      <c r="B613" s="28" t="s">
        <v>451</v>
      </c>
      <c r="C613" s="28" t="s">
        <v>450</v>
      </c>
      <c r="D613" s="12"/>
      <c r="E613" s="24">
        <v>8400</v>
      </c>
      <c r="F613" s="10" t="s">
        <v>12</v>
      </c>
      <c r="G613" s="13"/>
    </row>
    <row r="614" spans="1:7" s="14" customFormat="1" ht="34.200000000000003" x14ac:dyDescent="0.3">
      <c r="A614" s="9" t="s">
        <v>395</v>
      </c>
      <c r="B614" s="28" t="s">
        <v>452</v>
      </c>
      <c r="C614" s="28" t="s">
        <v>453</v>
      </c>
      <c r="D614" s="12"/>
      <c r="E614" s="24">
        <v>13200</v>
      </c>
      <c r="F614" s="10" t="s">
        <v>55</v>
      </c>
      <c r="G614" s="13"/>
    </row>
    <row r="615" spans="1:7" s="14" customFormat="1" ht="34.200000000000003" x14ac:dyDescent="0.3">
      <c r="A615" s="9" t="s">
        <v>395</v>
      </c>
      <c r="B615" s="28" t="s">
        <v>454</v>
      </c>
      <c r="C615" s="28" t="s">
        <v>453</v>
      </c>
      <c r="D615" s="12"/>
      <c r="E615" s="24">
        <v>8800</v>
      </c>
      <c r="F615" s="10" t="s">
        <v>55</v>
      </c>
      <c r="G615" s="13"/>
    </row>
    <row r="616" spans="1:7" s="14" customFormat="1" ht="34.200000000000003" x14ac:dyDescent="0.3">
      <c r="A616" s="9" t="s">
        <v>395</v>
      </c>
      <c r="B616" s="28" t="s">
        <v>455</v>
      </c>
      <c r="C616" s="28" t="s">
        <v>453</v>
      </c>
      <c r="D616" s="12"/>
      <c r="E616" s="24">
        <v>8800</v>
      </c>
      <c r="F616" s="10" t="s">
        <v>55</v>
      </c>
      <c r="G616" s="13"/>
    </row>
    <row r="617" spans="1:7" s="14" customFormat="1" ht="34.200000000000003" x14ac:dyDescent="0.3">
      <c r="A617" s="9" t="s">
        <v>395</v>
      </c>
      <c r="B617" s="28" t="s">
        <v>456</v>
      </c>
      <c r="C617" s="28" t="s">
        <v>453</v>
      </c>
      <c r="D617" s="12"/>
      <c r="E617" s="24">
        <v>13200</v>
      </c>
      <c r="F617" s="10" t="s">
        <v>55</v>
      </c>
      <c r="G617" s="13"/>
    </row>
    <row r="618" spans="1:7" s="14" customFormat="1" ht="57" x14ac:dyDescent="0.3">
      <c r="A618" s="9" t="s">
        <v>395</v>
      </c>
      <c r="B618" s="28" t="s">
        <v>457</v>
      </c>
      <c r="C618" s="28" t="s">
        <v>458</v>
      </c>
      <c r="D618" s="12"/>
      <c r="E618" s="24">
        <v>370000</v>
      </c>
      <c r="F618" s="10" t="s">
        <v>459</v>
      </c>
      <c r="G618" s="13"/>
    </row>
    <row r="619" spans="1:7" s="14" customFormat="1" ht="45.6" x14ac:dyDescent="0.3">
      <c r="A619" s="9" t="s">
        <v>395</v>
      </c>
      <c r="B619" s="28" t="s">
        <v>460</v>
      </c>
      <c r="C619" s="28" t="s">
        <v>461</v>
      </c>
      <c r="D619" s="12"/>
      <c r="E619" s="24">
        <v>75500</v>
      </c>
      <c r="F619" s="10" t="s">
        <v>463</v>
      </c>
      <c r="G619" s="13"/>
    </row>
    <row r="620" spans="1:7" s="14" customFormat="1" ht="34.200000000000003" x14ac:dyDescent="0.3">
      <c r="A620" s="9" t="s">
        <v>395</v>
      </c>
      <c r="B620" s="28" t="s">
        <v>462</v>
      </c>
      <c r="C620" s="28" t="s">
        <v>461</v>
      </c>
      <c r="D620" s="12"/>
      <c r="E620" s="24">
        <v>201500</v>
      </c>
      <c r="F620" s="10" t="s">
        <v>463</v>
      </c>
      <c r="G620" s="13"/>
    </row>
    <row r="621" spans="1:7" s="14" customFormat="1" ht="45.6" x14ac:dyDescent="0.3">
      <c r="A621" s="9" t="s">
        <v>395</v>
      </c>
      <c r="B621" s="28" t="s">
        <v>464</v>
      </c>
      <c r="C621" s="28" t="s">
        <v>22</v>
      </c>
      <c r="D621" s="12"/>
      <c r="E621" s="24">
        <v>37000</v>
      </c>
      <c r="F621" s="10" t="s">
        <v>12</v>
      </c>
      <c r="G621" s="13"/>
    </row>
    <row r="622" spans="1:7" s="14" customFormat="1" ht="45.6" x14ac:dyDescent="0.3">
      <c r="A622" s="9" t="s">
        <v>395</v>
      </c>
      <c r="B622" s="28" t="s">
        <v>465</v>
      </c>
      <c r="C622" s="28" t="s">
        <v>466</v>
      </c>
      <c r="D622" s="12"/>
      <c r="E622" s="24">
        <v>35000</v>
      </c>
      <c r="F622" s="10" t="s">
        <v>12</v>
      </c>
      <c r="G622" s="13"/>
    </row>
    <row r="623" spans="1:7" s="14" customFormat="1" ht="45.6" x14ac:dyDescent="0.3">
      <c r="A623" s="9" t="s">
        <v>395</v>
      </c>
      <c r="B623" s="28" t="s">
        <v>467</v>
      </c>
      <c r="C623" s="28" t="s">
        <v>468</v>
      </c>
      <c r="D623" s="12"/>
      <c r="E623" s="24">
        <v>5400</v>
      </c>
      <c r="F623" s="10" t="s">
        <v>12</v>
      </c>
      <c r="G623" s="13"/>
    </row>
    <row r="624" spans="1:7" s="14" customFormat="1" ht="45.6" x14ac:dyDescent="0.3">
      <c r="A624" s="9" t="s">
        <v>395</v>
      </c>
      <c r="B624" s="28" t="s">
        <v>469</v>
      </c>
      <c r="C624" s="28" t="s">
        <v>470</v>
      </c>
      <c r="D624" s="12"/>
      <c r="E624" s="24">
        <v>16320</v>
      </c>
      <c r="F624" s="10" t="s">
        <v>12</v>
      </c>
      <c r="G624" s="13"/>
    </row>
    <row r="625" spans="1:7" s="14" customFormat="1" ht="22.8" x14ac:dyDescent="0.3">
      <c r="A625" s="9" t="s">
        <v>395</v>
      </c>
      <c r="B625" s="28" t="s">
        <v>471</v>
      </c>
      <c r="C625" s="28" t="s">
        <v>470</v>
      </c>
      <c r="D625" s="12"/>
      <c r="E625" s="24">
        <v>80000</v>
      </c>
      <c r="F625" s="10" t="s">
        <v>12</v>
      </c>
      <c r="G625" s="13"/>
    </row>
    <row r="626" spans="1:7" s="14" customFormat="1" ht="34.200000000000003" x14ac:dyDescent="0.3">
      <c r="A626" s="9" t="s">
        <v>395</v>
      </c>
      <c r="B626" s="28" t="s">
        <v>472</v>
      </c>
      <c r="C626" s="28" t="s">
        <v>473</v>
      </c>
      <c r="D626" s="12"/>
      <c r="E626" s="24">
        <v>6530</v>
      </c>
      <c r="F626" s="10" t="s">
        <v>55</v>
      </c>
      <c r="G626" s="13"/>
    </row>
    <row r="627" spans="1:7" s="14" customFormat="1" ht="34.200000000000003" x14ac:dyDescent="0.3">
      <c r="A627" s="9" t="s">
        <v>395</v>
      </c>
      <c r="B627" s="28" t="s">
        <v>474</v>
      </c>
      <c r="C627" s="28" t="s">
        <v>475</v>
      </c>
      <c r="D627" s="12"/>
      <c r="E627" s="24">
        <v>3178</v>
      </c>
      <c r="F627" s="10" t="s">
        <v>55</v>
      </c>
      <c r="G627" s="13"/>
    </row>
    <row r="628" spans="1:7" s="14" customFormat="1" ht="22.8" x14ac:dyDescent="0.3">
      <c r="A628" s="9" t="s">
        <v>395</v>
      </c>
      <c r="B628" s="28" t="s">
        <v>476</v>
      </c>
      <c r="C628" s="28" t="s">
        <v>477</v>
      </c>
      <c r="D628" s="12"/>
      <c r="E628" s="24">
        <v>8000</v>
      </c>
      <c r="F628" s="10" t="s">
        <v>12</v>
      </c>
      <c r="G628" s="13"/>
    </row>
    <row r="629" spans="1:7" s="14" customFormat="1" ht="68.400000000000006" x14ac:dyDescent="0.3">
      <c r="A629" s="9" t="s">
        <v>395</v>
      </c>
      <c r="B629" s="28" t="s">
        <v>478</v>
      </c>
      <c r="C629" s="28" t="s">
        <v>479</v>
      </c>
      <c r="D629" s="12"/>
      <c r="E629" s="24">
        <v>10275</v>
      </c>
      <c r="F629" s="10" t="s">
        <v>12</v>
      </c>
      <c r="G629" s="13"/>
    </row>
    <row r="630" spans="1:7" s="14" customFormat="1" ht="34.200000000000003" x14ac:dyDescent="0.3">
      <c r="A630" s="9" t="s">
        <v>395</v>
      </c>
      <c r="B630" s="28" t="s">
        <v>480</v>
      </c>
      <c r="C630" s="28" t="s">
        <v>481</v>
      </c>
      <c r="D630" s="12"/>
      <c r="E630" s="24">
        <v>4180</v>
      </c>
      <c r="F630" s="10" t="s">
        <v>55</v>
      </c>
      <c r="G630" s="13"/>
    </row>
    <row r="631" spans="1:7" s="14" customFormat="1" ht="34.200000000000003" x14ac:dyDescent="0.3">
      <c r="A631" s="9" t="s">
        <v>395</v>
      </c>
      <c r="B631" s="28" t="s">
        <v>483</v>
      </c>
      <c r="C631" s="28" t="s">
        <v>482</v>
      </c>
      <c r="D631" s="12"/>
      <c r="E631" s="24">
        <v>85000</v>
      </c>
      <c r="F631" s="10" t="s">
        <v>12</v>
      </c>
      <c r="G631" s="13"/>
    </row>
    <row r="632" spans="1:7" s="14" customFormat="1" ht="34.200000000000003" x14ac:dyDescent="0.3">
      <c r="A632" s="9" t="s">
        <v>395</v>
      </c>
      <c r="B632" s="28" t="s">
        <v>484</v>
      </c>
      <c r="C632" s="28" t="s">
        <v>485</v>
      </c>
      <c r="D632" s="12"/>
      <c r="E632" s="24">
        <v>1000</v>
      </c>
      <c r="F632" s="10" t="s">
        <v>55</v>
      </c>
      <c r="G632" s="13"/>
    </row>
    <row r="633" spans="1:7" s="14" customFormat="1" ht="34.200000000000003" x14ac:dyDescent="0.3">
      <c r="A633" s="9" t="s">
        <v>395</v>
      </c>
      <c r="B633" s="28" t="s">
        <v>486</v>
      </c>
      <c r="C633" s="28" t="s">
        <v>485</v>
      </c>
      <c r="D633" s="12"/>
      <c r="E633" s="25">
        <v>156</v>
      </c>
      <c r="F633" s="10" t="s">
        <v>55</v>
      </c>
      <c r="G633" s="13"/>
    </row>
    <row r="634" spans="1:7" s="14" customFormat="1" ht="45.6" x14ac:dyDescent="0.3">
      <c r="A634" s="9" t="s">
        <v>395</v>
      </c>
      <c r="B634" s="28" t="s">
        <v>487</v>
      </c>
      <c r="C634" s="28" t="s">
        <v>488</v>
      </c>
      <c r="D634" s="12"/>
      <c r="E634" s="24">
        <v>17600</v>
      </c>
      <c r="F634" s="10" t="s">
        <v>12</v>
      </c>
      <c r="G634" s="13"/>
    </row>
    <row r="635" spans="1:7" s="14" customFormat="1" ht="34.200000000000003" x14ac:dyDescent="0.3">
      <c r="A635" s="9" t="s">
        <v>395</v>
      </c>
      <c r="B635" s="28" t="s">
        <v>489</v>
      </c>
      <c r="C635" s="28" t="s">
        <v>490</v>
      </c>
      <c r="D635" s="12"/>
      <c r="E635" s="24">
        <v>40600</v>
      </c>
      <c r="F635" s="10" t="s">
        <v>12</v>
      </c>
      <c r="G635" s="13"/>
    </row>
    <row r="636" spans="1:7" s="14" customFormat="1" ht="22.8" x14ac:dyDescent="0.3">
      <c r="A636" s="9" t="s">
        <v>395</v>
      </c>
      <c r="B636" s="28" t="s">
        <v>491</v>
      </c>
      <c r="C636" s="28" t="s">
        <v>308</v>
      </c>
      <c r="D636" s="12"/>
      <c r="E636" s="24">
        <v>1000000</v>
      </c>
      <c r="F636" s="10" t="s">
        <v>12</v>
      </c>
      <c r="G636" s="13"/>
    </row>
    <row r="637" spans="1:7" s="14" customFormat="1" ht="48.6" customHeight="1" x14ac:dyDescent="0.3">
      <c r="A637" s="9" t="s">
        <v>395</v>
      </c>
      <c r="B637" s="28" t="s">
        <v>492</v>
      </c>
      <c r="C637" s="28" t="s">
        <v>329</v>
      </c>
      <c r="D637" s="12"/>
      <c r="E637" s="24">
        <v>17317.43</v>
      </c>
      <c r="F637" s="10" t="s">
        <v>12</v>
      </c>
      <c r="G637" s="13"/>
    </row>
    <row r="638" spans="1:7" s="14" customFormat="1" ht="45.6" x14ac:dyDescent="0.3">
      <c r="A638" s="9" t="s">
        <v>395</v>
      </c>
      <c r="B638" s="28" t="s">
        <v>493</v>
      </c>
      <c r="C638" s="28" t="s">
        <v>67</v>
      </c>
      <c r="D638" s="12"/>
      <c r="E638" s="24">
        <v>12000</v>
      </c>
      <c r="F638" s="10" t="s">
        <v>12</v>
      </c>
      <c r="G638" s="13"/>
    </row>
    <row r="639" spans="1:7" s="14" customFormat="1" ht="22.8" x14ac:dyDescent="0.3">
      <c r="A639" s="9" t="s">
        <v>395</v>
      </c>
      <c r="B639" s="28" t="s">
        <v>425</v>
      </c>
      <c r="C639" s="28" t="s">
        <v>67</v>
      </c>
      <c r="D639" s="12"/>
      <c r="E639" s="24">
        <v>25004</v>
      </c>
      <c r="F639" s="10" t="s">
        <v>12</v>
      </c>
      <c r="G639" s="13"/>
    </row>
    <row r="640" spans="1:7" s="14" customFormat="1" ht="22.8" x14ac:dyDescent="0.3">
      <c r="A640" s="9" t="s">
        <v>395</v>
      </c>
      <c r="B640" s="28" t="s">
        <v>426</v>
      </c>
      <c r="C640" s="28" t="s">
        <v>67</v>
      </c>
      <c r="D640" s="12"/>
      <c r="E640" s="24">
        <v>35342</v>
      </c>
      <c r="F640" s="10" t="s">
        <v>12</v>
      </c>
      <c r="G640" s="13"/>
    </row>
    <row r="641" spans="1:7" s="14" customFormat="1" ht="22.8" x14ac:dyDescent="0.3">
      <c r="A641" s="9" t="s">
        <v>395</v>
      </c>
      <c r="B641" s="28" t="s">
        <v>494</v>
      </c>
      <c r="C641" s="28" t="s">
        <v>67</v>
      </c>
      <c r="D641" s="12"/>
      <c r="E641" s="21">
        <v>30000</v>
      </c>
      <c r="F641" s="10" t="s">
        <v>12</v>
      </c>
      <c r="G641" s="13"/>
    </row>
    <row r="642" spans="1:7" s="14" customFormat="1" ht="34.200000000000003" x14ac:dyDescent="0.3">
      <c r="A642" s="9" t="s">
        <v>395</v>
      </c>
      <c r="B642" s="28" t="s">
        <v>495</v>
      </c>
      <c r="C642" s="28" t="s">
        <v>67</v>
      </c>
      <c r="D642" s="12"/>
      <c r="E642" s="21">
        <f>40000+10540</f>
        <v>50540</v>
      </c>
      <c r="F642" s="10" t="s">
        <v>55</v>
      </c>
      <c r="G642" s="13"/>
    </row>
    <row r="643" spans="1:7" s="14" customFormat="1" ht="22.8" x14ac:dyDescent="0.3">
      <c r="A643" s="9" t="s">
        <v>395</v>
      </c>
      <c r="B643" s="28" t="s">
        <v>357</v>
      </c>
      <c r="C643" s="28" t="s">
        <v>67</v>
      </c>
      <c r="D643" s="12"/>
      <c r="E643" s="21">
        <v>78653</v>
      </c>
      <c r="F643" s="10" t="s">
        <v>54</v>
      </c>
      <c r="G643" s="13"/>
    </row>
    <row r="644" spans="1:7" x14ac:dyDescent="0.3">
      <c r="A644" s="16"/>
      <c r="B644" s="15"/>
      <c r="C644" s="15"/>
      <c r="D644" s="12"/>
      <c r="E644" s="12"/>
      <c r="F644" s="15"/>
    </row>
    <row r="645" spans="1:7" x14ac:dyDescent="0.3">
      <c r="A645" s="27" t="s">
        <v>53</v>
      </c>
      <c r="B645" s="27"/>
      <c r="C645" s="27"/>
      <c r="D645" s="17">
        <f>SUM(D6:D644)</f>
        <v>44007437.070000008</v>
      </c>
      <c r="E645" s="17">
        <f>SUM(E6:E644)</f>
        <v>27973718.700000014</v>
      </c>
      <c r="F645" s="15"/>
    </row>
  </sheetData>
  <sortState ref="A210:G244">
    <sortCondition ref="B210:B244"/>
  </sortState>
  <mergeCells count="5">
    <mergeCell ref="A1:F1"/>
    <mergeCell ref="A2:F2"/>
    <mergeCell ref="A3:F3"/>
    <mergeCell ref="A4:F4"/>
    <mergeCell ref="A645:C645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Kovaleva</dc:creator>
  <cp:lastModifiedBy>Natalia Kovaleva</cp:lastModifiedBy>
  <dcterms:created xsi:type="dcterms:W3CDTF">2022-03-22T19:23:56Z</dcterms:created>
  <dcterms:modified xsi:type="dcterms:W3CDTF">2022-12-02T13:10:09Z</dcterms:modified>
</cp:coreProperties>
</file>